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PRESUPUESTO 2023" sheetId="1" r:id="rId1"/>
  </sheets>
  <calcPr calcId="124519"/>
</workbook>
</file>

<file path=xl/calcChain.xml><?xml version="1.0" encoding="utf-8"?>
<calcChain xmlns="http://schemas.openxmlformats.org/spreadsheetml/2006/main">
  <c r="I58" i="1"/>
  <c r="I4"/>
  <c r="I13"/>
  <c r="I18"/>
  <c r="I17" s="1"/>
  <c r="I28"/>
  <c r="I35"/>
  <c r="I41"/>
  <c r="I44"/>
  <c r="I55"/>
  <c r="I54" s="1"/>
  <c r="I78"/>
  <c r="I96"/>
  <c r="I100"/>
  <c r="I89" s="1"/>
  <c r="I120"/>
  <c r="I127"/>
  <c r="I132"/>
  <c r="I136"/>
  <c r="I141"/>
  <c r="I143"/>
  <c r="I150"/>
  <c r="I191"/>
  <c r="I149" s="1"/>
  <c r="I194"/>
  <c r="I196"/>
  <c r="I201"/>
  <c r="I207"/>
  <c r="I213"/>
  <c r="I229"/>
  <c r="I231"/>
  <c r="I242"/>
  <c r="I254"/>
  <c r="I257"/>
  <c r="I262"/>
  <c r="I284"/>
  <c r="I287"/>
  <c r="I290"/>
  <c r="I289" s="1"/>
  <c r="I293"/>
  <c r="I296"/>
  <c r="I301"/>
  <c r="I305"/>
  <c r="I308"/>
  <c r="I324"/>
  <c r="I341"/>
  <c r="I345"/>
  <c r="I347"/>
  <c r="I344" s="1"/>
  <c r="I351"/>
  <c r="I350" s="1"/>
  <c r="I360"/>
  <c r="I363"/>
  <c r="I359" s="1"/>
  <c r="I372"/>
  <c r="I371" s="1"/>
  <c r="I375"/>
  <c r="I379"/>
  <c r="I382"/>
  <c r="I386"/>
  <c r="I388"/>
  <c r="I283" l="1"/>
  <c r="I3"/>
  <c r="I402"/>
  <c r="I193"/>
  <c r="I148" s="1"/>
  <c r="I57"/>
  <c r="I27"/>
  <c r="I200"/>
  <c r="I126"/>
  <c r="I88" s="1"/>
  <c r="I292"/>
  <c r="I2" l="1"/>
  <c r="I199"/>
  <c r="I370" l="1"/>
  <c r="I403" s="1"/>
  <c r="I405" s="1"/>
</calcChain>
</file>

<file path=xl/sharedStrings.xml><?xml version="1.0" encoding="utf-8"?>
<sst xmlns="http://schemas.openxmlformats.org/spreadsheetml/2006/main" count="408" uniqueCount="408">
  <si>
    <t>D. RESULTADO DEL EJERCICIO (C + 19)</t>
  </si>
  <si>
    <t>19. Impuestos sobre beneficios</t>
  </si>
  <si>
    <t>C) RESULTADO ANTES DE IMPUESTOS (A+B)</t>
  </si>
  <si>
    <t>B) RESULTADO FINANCIERO (13+14+15+16+17+18)</t>
  </si>
  <si>
    <t>c) Resto de ingresos y gastos</t>
  </si>
  <si>
    <t>b) Ingresos financieros derivados de convenios de acreedores</t>
  </si>
  <si>
    <t>a) Incorporación al activo de gastos financieros</t>
  </si>
  <si>
    <t>18. Otros ingresos y gastos de carácter financiero</t>
  </si>
  <si>
    <t>17. Deterioro y resultado por enajenaciones de instrumentos financieros</t>
  </si>
  <si>
    <t xml:space="preserve"> 768.0.0000 Diferencias positivas de cambio</t>
  </si>
  <si>
    <t>768 DIFERENCIAS POSITIVAS DE CAMBIO</t>
  </si>
  <si>
    <t>16. Diferencias de cambio</t>
  </si>
  <si>
    <t>a) Cartera de negociación y otros</t>
  </si>
  <si>
    <t>15. Variación de valor razonable en instrumentos financieros</t>
  </si>
  <si>
    <t>c) Por actualización de provisiones</t>
  </si>
  <si>
    <t xml:space="preserve"> 669.0.0005 INTERÉS DE DEMORA</t>
  </si>
  <si>
    <t xml:space="preserve"> 669.0.0003 GASTOS FINANCIEROS INTERESES ANTICIPO CONFIRMING</t>
  </si>
  <si>
    <t>669 OTROS GASTOS FINANCIEROS</t>
  </si>
  <si>
    <t xml:space="preserve"> 664.0.0000 INTERESES POR DESCUENTO DE EFECTOS</t>
  </si>
  <si>
    <t>664 INTERESES POR DESCUENTOS DE EFECTOS</t>
  </si>
  <si>
    <t xml:space="preserve"> 662.3.0004 INTERESES PRESTAMOS ICO</t>
  </si>
  <si>
    <t xml:space="preserve"> 662.3.0003 INTERESES PRESTAMO CAIXA POPULAR - JUNIO 15</t>
  </si>
  <si>
    <t xml:space="preserve"> 662.3.0002 INTERESES BONO</t>
  </si>
  <si>
    <t>662 INTERESES DE DEUDAS A LARGO PLAZO</t>
  </si>
  <si>
    <t>b) Por deudas con terceros</t>
  </si>
  <si>
    <t>a) Por deudas con entidades vinculadas</t>
  </si>
  <si>
    <t>14. Gastos financieros</t>
  </si>
  <si>
    <t xml:space="preserve"> 769.0.0002 INTERESES SUBVENCIONADOS PRESTAMOS COVID ICO</t>
  </si>
  <si>
    <t xml:space="preserve"> 769.0.0000 DEVOLUCION INTERESES POR CANCELACION ANTICIPO SUBVENCION</t>
  </si>
  <si>
    <t xml:space="preserve"> 769.0.0001 INGRESOS POR DIFERERNCIA REDONDEO EURO</t>
  </si>
  <si>
    <t>769 OTROS INGRESOS FINANCIEROS</t>
  </si>
  <si>
    <t>a.2) De terceros</t>
  </si>
  <si>
    <t>a.1) De entidades vinculadas</t>
  </si>
  <si>
    <t>a) De valores negociables y otros instrumentos financieros</t>
  </si>
  <si>
    <t>13. Ingresos financieros</t>
  </si>
  <si>
    <t>A) RESULTADO DE EXPLOTACION (1+2+3+4+5+6+7+8+9+10+11+12)</t>
  </si>
  <si>
    <t xml:space="preserve"> 778.0.0005 INGR. EXTRAORDINARIO (HABILITAC.SIN LIC.JJDD)</t>
  </si>
  <si>
    <t xml:space="preserve"> 778.0.0006 INGRESOS EXTRAORDINARIOS LICENCIAS</t>
  </si>
  <si>
    <t xml:space="preserve"> 778.0.0004 INGRESOS EXTRAORDINARIOS</t>
  </si>
  <si>
    <t xml:space="preserve"> 778.0.0003 FIANZA PRUEBAS (NO DEVUELTAS)</t>
  </si>
  <si>
    <t xml:space="preserve"> 778.0.0002 FIANZAS PRUEBAS (NO DEVUELTAS) - ANT.</t>
  </si>
  <si>
    <t xml:space="preserve"> 778.0.0000 INGRESOS EXTRAORDINARIOS POR EVENTOS DEPORTIVOS</t>
  </si>
  <si>
    <t>778 INGRESOS EXTRAORDINARIOS</t>
  </si>
  <si>
    <t xml:space="preserve"> 678.0.0001 GASTOS EXCEPCIONALES EJERCICIOS ANTERIORES</t>
  </si>
  <si>
    <t xml:space="preserve"> 678.0.0000 GASTOS EXCEPCIONALES</t>
  </si>
  <si>
    <t>678 GASTOS EXTRAORDINARIOS</t>
  </si>
  <si>
    <t>12. Resultados Excepcionales</t>
  </si>
  <si>
    <t xml:space="preserve"> 771.0.0000 BENEFICIOS PROCEDENTES INMOVILIZADO MATERIAL</t>
  </si>
  <si>
    <t>771 BENEF PROC. DEL INMOVILIZADO MATERIAL</t>
  </si>
  <si>
    <t xml:space="preserve"> 671.0.0000 Pérdidas procedentes del inmov. mat.</t>
  </si>
  <si>
    <t>671 PÉRDIDAS PROC. INMOVILIZADO MATERIAL</t>
  </si>
  <si>
    <t>11. Deterioro y resultado por enajenaciones del inmovilizado.</t>
  </si>
  <si>
    <t>10. Excesos de provisiones.</t>
  </si>
  <si>
    <t xml:space="preserve"> 746.0.0000 SUB. CAPITAL GENERALITAT VALENCIANA TRANSFERIDA AL RESULTADO</t>
  </si>
  <si>
    <t>746 SUBVENCIONES DE CAPITAL TRANSFERIDAS AL RESULTADO DEL EJERCICIO</t>
  </si>
  <si>
    <t>9. Imputación de subvenciones de inmovilizado no financiero y otras.</t>
  </si>
  <si>
    <t xml:space="preserve"> 681.0.0003 AMORTIZACION ACUMULADA NAVE</t>
  </si>
  <si>
    <t xml:space="preserve"> 681.0.0001 DOTACION AMORTIZ. INMOV.MATERIAL</t>
  </si>
  <si>
    <t>681 AMORTIZACION INMOVILIZ. MATERIAL</t>
  </si>
  <si>
    <t xml:space="preserve"> 680.0.0001 DOTACION AMORTIZ.INMOVILIZ.INTANGIBLE</t>
  </si>
  <si>
    <t>680 AMORTIZACION DEL INMOVILIZADO INTANGIBLE</t>
  </si>
  <si>
    <t>8. Amortización del inmovilizado.</t>
  </si>
  <si>
    <t xml:space="preserve"> 659.0.0010 INSCRIPCIONES UNIV. ALICANTE</t>
  </si>
  <si>
    <t xml:space="preserve"> 659.0.0000 OTRAS PERDIDAS EN GESTION CORRIENTE</t>
  </si>
  <si>
    <t>659 OTRAS GASTOS DE GESTIÓN CORRIENTE</t>
  </si>
  <si>
    <t xml:space="preserve"> 658.0.0045 GASTOS ESPORT A L'ESCOLA +1</t>
  </si>
  <si>
    <t xml:space="preserve"> 658.0.0044 GASTOS ESPORT A L'ESCOLA</t>
  </si>
  <si>
    <t xml:space="preserve"> 658.0.0041 GASTOS FER FUTUR</t>
  </si>
  <si>
    <t xml:space="preserve"> 658.0.0040 TRIATLON OROPESA DEL MAR</t>
  </si>
  <si>
    <t xml:space="preserve"> 658.0.0038 TRIATLON CASTELLON</t>
  </si>
  <si>
    <t xml:space="preserve"> 658.0.0037 GASTOS VIALTERRA</t>
  </si>
  <si>
    <t xml:space="preserve"> 658.0.0035 ALICANTE TRIATLON</t>
  </si>
  <si>
    <t xml:space="preserve"> 658.0.0032 GASTOS LLIGA CAIXA POPULAR</t>
  </si>
  <si>
    <t xml:space="preserve"> 658.0.0030 SERVICIO PROF.EN ORGANIZ.EVENTOS</t>
  </si>
  <si>
    <t xml:space="preserve"> 658.0.0016 GASTOS VOLUNTARIOS</t>
  </si>
  <si>
    <t xml:space="preserve"> 658.0.0013 GASTOS CAMPUS ESCOLAR TRIATLON</t>
  </si>
  <si>
    <t xml:space="preserve"> 658.0.0009 GASTOS DUATLON CHESTE</t>
  </si>
  <si>
    <t xml:space="preserve"> 658.0.0008 GASTOS ICAN ALICANTE</t>
  </si>
  <si>
    <t xml:space="preserve"> 658.0.0007 GASTOS ICAN GANDIA</t>
  </si>
  <si>
    <t xml:space="preserve"> 658.0.0005 GASTOS VALENCIA TRIATLON</t>
  </si>
  <si>
    <t xml:space="preserve"> 658.0.0001 TASAS UTILIZACION EMBALSE</t>
  </si>
  <si>
    <t>658 GASTOS PARA ORGANIZ. DE ACONTEC. DEPORTIVOS</t>
  </si>
  <si>
    <t xml:space="preserve"> 656.0.0046 COMBUSTIBLE CRONO</t>
  </si>
  <si>
    <t xml:space="preserve"> 656.0.0045 ALOJAMIENTO OFICIALES</t>
  </si>
  <si>
    <t xml:space="preserve"> 656.0.0043 COMBUSTIBLE TECNIFICACION</t>
  </si>
  <si>
    <t xml:space="preserve"> 656.0.0022 GASTOS CONCENTRACIONES</t>
  </si>
  <si>
    <t xml:space="preserve"> 656.0.0020 MANUTENCION CRONO/INFORMATICO</t>
  </si>
  <si>
    <t xml:space="preserve"> 656.0.0019 MANUTENCION OFICIALES/JUECES</t>
  </si>
  <si>
    <t xml:space="preserve"> 656.0.0010 PEAJES CRONO AD02</t>
  </si>
  <si>
    <t xml:space="preserve"> 656.0.0007 DESPLAZAMIENTO PERSONAL FEDE</t>
  </si>
  <si>
    <t xml:space="preserve"> 656.0.0006 DESPLAZAMIENTOS ASAMBLEISTAS/JUNTA</t>
  </si>
  <si>
    <t xml:space="preserve"> 656.0.0005 ALOJAMIENTO CRONOMETRAJE/INFORMATICO</t>
  </si>
  <si>
    <t xml:space="preserve"> 656.0.0003 PEAJE GF01</t>
  </si>
  <si>
    <t xml:space="preserve"> 656.0.0001 GTOS. REPRESENTACION PRESIDENCIA</t>
  </si>
  <si>
    <t xml:space="preserve"> 655.0.0011 GASTOS SELECCION ESCOLAR </t>
  </si>
  <si>
    <t xml:space="preserve"> 655.0.0006 GASTOS CONCENTRACIONES</t>
  </si>
  <si>
    <t>656 GASTOS DE VIAJE OTRO PERSONAL</t>
  </si>
  <si>
    <t xml:space="preserve"> 655.0.0005 GASTOS TECNIFICACION</t>
  </si>
  <si>
    <t xml:space="preserve"> 655.0.0004 GASTOS CONCENTRACION CAR FETRI</t>
  </si>
  <si>
    <t>655 GASTOS DE VIAJE DE DEPORTISTAS</t>
  </si>
  <si>
    <t xml:space="preserve"> 654.0.0001 BECAS, PREMIOS Y SUBVENCIONES A DEPORTIS</t>
  </si>
  <si>
    <t xml:space="preserve"> 654.0.0003 SUBVENCIONES DEPORTISTAS PARATRIATLON</t>
  </si>
  <si>
    <t xml:space="preserve"> 654.0.0002 PREMIOS CAMPEONATOS AUTONOMICOS</t>
  </si>
  <si>
    <t>654 BECAS, PREMIOS Y SUBVENCIONES A DEPORTISTAS</t>
  </si>
  <si>
    <t xml:space="preserve"> 653.0.1004 CUOTA GESTORS ESPORTIUS PROFESSIONALS</t>
  </si>
  <si>
    <t xml:space="preserve"> 653.0.1003 CUOTA PLATAFORMA VOLUNTARIADO</t>
  </si>
  <si>
    <t xml:space="preserve"> 653.0.1001 CUOTA FETRI LICENCIAS DEPORTIVAS</t>
  </si>
  <si>
    <t xml:space="preserve"> 653.0.0000 CUOTA CONFEDECOM</t>
  </si>
  <si>
    <t>653 CUOTAS A ORGANISMOS NACIONALES E INTERNACIONALES</t>
  </si>
  <si>
    <t xml:space="preserve"> 652.0.0003 SUBVENCIONES LIGA DE CLUBES</t>
  </si>
  <si>
    <t xml:space="preserve"> 652.0.0012 SUBVENCIÓN RANKING ESCUELAS</t>
  </si>
  <si>
    <t>652 SUBVENCIONES A ENTIDADES FEDERADAS</t>
  </si>
  <si>
    <t>d) Otros gastos de gestión corriente</t>
  </si>
  <si>
    <t xml:space="preserve"> 794.0.0380 POSIBLES DEUDORES - ACREEDORES</t>
  </si>
  <si>
    <t>794 PROVISION PARA INSOLVENCIAS APLICADA</t>
  </si>
  <si>
    <t>c) Pérdidas, deterioro y variación de provisiones por operaciones comerciales</t>
  </si>
  <si>
    <t xml:space="preserve"> 634.1.0000 AJUSTES NEGATIVOS IVA</t>
  </si>
  <si>
    <t>634 AJUSTES NEG. EN LA IMPOSICIÓN INDIRECTA</t>
  </si>
  <si>
    <t xml:space="preserve"> 631.0.0002 IMPUESTOS POR INSPECCION AEAT</t>
  </si>
  <si>
    <t xml:space="preserve"> 631.0.0001 IMPUESTOS CIRCULACION VEHICULOS</t>
  </si>
  <si>
    <t>631 OTROS TRIBUTOS</t>
  </si>
  <si>
    <t>b) Tributos</t>
  </si>
  <si>
    <t xml:space="preserve"> 629.0.1001 COMPRA MATERIAL DE OFICINA</t>
  </si>
  <si>
    <t xml:space="preserve"> 629.0.0164 CUOTA ANUAL EMPRESAS DE SERVICIO</t>
  </si>
  <si>
    <t xml:space="preserve"> 629.0.0162 GASTOS PLATAFORMA EXTERNA INSCRIPCIONES</t>
  </si>
  <si>
    <t xml:space="preserve"> 629.0.0158 CONTROL HORARIO TRABAJADORES</t>
  </si>
  <si>
    <t xml:space="preserve"> 629.0.0156 ANTIVIRUS</t>
  </si>
  <si>
    <t xml:space="preserve"> 629.0.0152 DIETAS PERSONAL FED</t>
  </si>
  <si>
    <t xml:space="preserve"> 629.0.0121 GASTOS TECNIFICACION</t>
  </si>
  <si>
    <t xml:space="preserve"> 629.0.0108 GASTOS TOMA TIEMPOS</t>
  </si>
  <si>
    <t xml:space="preserve"> 629.0.0099 OTROS GASTOS</t>
  </si>
  <si>
    <t xml:space="preserve"> 629.0.0035 RENOVACION REGISTROS CONTABILIDAD (CONTASOL Y FACTUSOL)</t>
  </si>
  <si>
    <t xml:space="preserve"> 629.0.0022 COPIAS DE LA MAQUINA (RICOH)</t>
  </si>
  <si>
    <t xml:space="preserve"> 629.0.0020 GASTOS CURSO DE ENTRENADORES</t>
  </si>
  <si>
    <t xml:space="preserve"> 629.0.0014 LIMPIEZA OFICINA</t>
  </si>
  <si>
    <t xml:space="preserve"> 629.0.0012 LEGALIZACIÓN LIBROS ADMINISTRATIVOS</t>
  </si>
  <si>
    <t xml:space="preserve"> 629.0.0011 GASTOS JORNADAS TECNICAS</t>
  </si>
  <si>
    <t xml:space="preserve"> 629.0.0010 GASTOS GALA FIN TEMPORADA</t>
  </si>
  <si>
    <t xml:space="preserve"> 629.0.0005 AGUA OFICINA</t>
  </si>
  <si>
    <t xml:space="preserve"> 629.0.0003 CORREOS (SELLOS, ENVIOS...)</t>
  </si>
  <si>
    <t xml:space="preserve"> 629.0.0002 SEGURIDAD OFICINA Y ALMACEN</t>
  </si>
  <si>
    <t xml:space="preserve"> 629.0.0000 SERVICIOS WEB-GESTION,MTMTO.</t>
  </si>
  <si>
    <t>629 OTROS SERVICIOS</t>
  </si>
  <si>
    <t xml:space="preserve"> 628.0.0005 ELECTRICIDAD OFICINA Y NAVE</t>
  </si>
  <si>
    <t xml:space="preserve"> 628.0.0003 SUMINISTRO DE AGUA</t>
  </si>
  <si>
    <t xml:space="preserve"> 628.0.0002 TELÉFONO MÓVIL</t>
  </si>
  <si>
    <t xml:space="preserve"> 628.0.0001 TELÉFONO FIJO E INTERNET</t>
  </si>
  <si>
    <t>628 SUMINISTROS</t>
  </si>
  <si>
    <t xml:space="preserve"> 627.0.0002 COMUNICACION Y MARKETING MEDITERRANEA TRIATLON</t>
  </si>
  <si>
    <t xml:space="preserve"> 627.0.0001 PUBLIC.,PROPAG. Y RELS. PUB. </t>
  </si>
  <si>
    <t>627 PUBLICIDAD, PROPAGANDA Y RELACIONES PUBL</t>
  </si>
  <si>
    <t xml:space="preserve"> 626.0.0008 SERVICIOS PAYPAL</t>
  </si>
  <si>
    <t xml:space="preserve"> 626.0.0007 SERVICIOS BANCARIOS CAIXA POPULAR DUCHESTE Y OTROS</t>
  </si>
  <si>
    <t xml:space="preserve"> 626.0.0014 SERVICIOS BANCARIOS PRESTAMOS ICO</t>
  </si>
  <si>
    <t xml:space="preserve"> 626.0.0013 SERVICIOS BANCARIOS DESCUENTO DE EFECTOS</t>
  </si>
  <si>
    <t xml:space="preserve"> 626.0.0011 SERVICIOS BANCARIOS PRESTAMO CAIXA POP. JUNIO 15</t>
  </si>
  <si>
    <t xml:space="preserve"> 626.0.0010 SERVICIOS BANCARIOS CAIXA POPULAR - VALENCIA TRI</t>
  </si>
  <si>
    <t xml:space="preserve"> 626.0.0009 SERVICIOS BANCARIOS CAIXA POPULAR - INSCRIPCIONES</t>
  </si>
  <si>
    <t xml:space="preserve"> 626.0.0005 SERVICIOS BANCARIOS CAIXA POPULAR - LICENCIAS</t>
  </si>
  <si>
    <t xml:space="preserve"> 626.0.0003 SERVICIOS BANCARIOS CAIXA POPULAR - FEDERACIÓN</t>
  </si>
  <si>
    <t xml:space="preserve"> 626.0.0002 SERVICIOS BANCARIOS LA CAIXA</t>
  </si>
  <si>
    <t xml:space="preserve"> 626.0.0001 SERV. BANCARIOS COMISIONES ANTICIPO CONFIRMING</t>
  </si>
  <si>
    <t>626 SERVICIOS BANCARIOS Y SIMILARES</t>
  </si>
  <si>
    <t xml:space="preserve"> 625.0.0017 SEGURO OFICIALES PRACTICAS</t>
  </si>
  <si>
    <t xml:space="preserve"> 625.0.0016 SEGUROS ACCIDENTES CURSO ENTRENADORES</t>
  </si>
  <si>
    <t xml:space="preserve"> 625.0.0012 PRIMA SEGURO RC DIRECTIVOS</t>
  </si>
  <si>
    <t xml:space="preserve"> 625.0.0011 PRIMA SEGURO VEHICULO 6868JMV</t>
  </si>
  <si>
    <t xml:space="preserve"> 625.0.0008 SEGURO PROTECCION JURIDICA</t>
  </si>
  <si>
    <t xml:space="preserve"> 625.0.0006 SEGURO OFICINA</t>
  </si>
  <si>
    <t xml:space="preserve"> 625.0.0005 SEGURO VOLUNTARIOS</t>
  </si>
  <si>
    <t xml:space="preserve"> 625.0.0004 PRIMA SEGURO VEHICULO 9593GGZ</t>
  </si>
  <si>
    <t xml:space="preserve"> 625.0.0002 PRIMA SEGUROS RC</t>
  </si>
  <si>
    <t xml:space="preserve"> 625.0.0001 PRIMAS SEGURO ACCIDENTES</t>
  </si>
  <si>
    <t>625 PRIMAS DE SEGUROS</t>
  </si>
  <si>
    <t xml:space="preserve"> 624.0.0001 MENSAJERIA - ENVIOS</t>
  </si>
  <si>
    <t>624 TRANSPORTES</t>
  </si>
  <si>
    <t xml:space="preserve"> 623.5.0002 PROFESORES CURSOS</t>
  </si>
  <si>
    <t xml:space="preserve"> 623.4.0003 FISIOTERAPEUTA CHESTE</t>
  </si>
  <si>
    <t xml:space="preserve"> 623.4.0002 NUTRICIONISTA TECNIFICACION</t>
  </si>
  <si>
    <t xml:space="preserve"> 623.4.0001 TECNICOS PROGRAMA TECNIFICACION</t>
  </si>
  <si>
    <t xml:space="preserve"> 623.3.0002 ARBITROS Y JUECES MENORES</t>
  </si>
  <si>
    <t xml:space="preserve"> 623.3.0001 ARBITROS Y JUECES ADULTOS</t>
  </si>
  <si>
    <t xml:space="preserve"> 623.1.0002 SERVICIOS  MEDICOS TC</t>
  </si>
  <si>
    <t xml:space="preserve"> 623.1.0001 REVISIONES MEDICAS</t>
  </si>
  <si>
    <t xml:space="preserve"> 623.0.0010 PROFESIONALES CRONOMETRAJE</t>
  </si>
  <si>
    <t xml:space="preserve"> 623.0.0009 GASTOS NOTARIA</t>
  </si>
  <si>
    <t xml:space="preserve"> 623.0.0008 SERVICIOS ADAPTACION LOPD</t>
  </si>
  <si>
    <t xml:space="preserve"> 623.0.0007 DOCENTES ESPORT A L'ESCOLA</t>
  </si>
  <si>
    <t xml:space="preserve"> 623.0.0006 ASESORAMIENTO JURÍDICO</t>
  </si>
  <si>
    <t xml:space="preserve"> 623.0.0002 PROV. GTO. AUDITORIA </t>
  </si>
  <si>
    <t xml:space="preserve"> 623.0.0001 ASESORÍA FISCAL Y CONTABLE</t>
  </si>
  <si>
    <t>623 SERVICIOS DE PROFESIONALES INDEPENDIENT.</t>
  </si>
  <si>
    <t xml:space="preserve"> 622.0.0008 MANTENIMIENTO REMOLQUE</t>
  </si>
  <si>
    <t xml:space="preserve"> 622.0.0006 REPARACIONES MATERIAL COMPETICIONES</t>
  </si>
  <si>
    <t xml:space="preserve"> 622.0.0005 RETIRADA Y TRATAMIENTO DE RESIDUOS (PAPEL Y CARTON)</t>
  </si>
  <si>
    <t xml:space="preserve"> 622.0.0003 GASTOS FURGONETAS</t>
  </si>
  <si>
    <t xml:space="preserve"> 622.0.0001 REP. Y MTMTO. EN OFICINA Y ALMACEN</t>
  </si>
  <si>
    <t>622 REPARACIONES Y CONSERVACIÓN</t>
  </si>
  <si>
    <t xml:space="preserve"> 621.0.0016 ALQ. VEHICULO AD02 (CRONO)</t>
  </si>
  <si>
    <t xml:space="preserve"> 621.0.0015 ALQ. VEHICULO AD01 (MONT/DESM)</t>
  </si>
  <si>
    <t xml:space="preserve"> 621.0.0013 ALQUILER NAVE</t>
  </si>
  <si>
    <t xml:space="preserve"> 621.0.0005 RENTING BBVA-IMPRESORA</t>
  </si>
  <si>
    <t xml:space="preserve"> 621.0.0001 ALQUILER VEHICULOS</t>
  </si>
  <si>
    <t>621 ARRENDAMIENTOS Y CÁNONES</t>
  </si>
  <si>
    <t>a) Servicios exteriores</t>
  </si>
  <si>
    <t>7. Otros gastos de la actividad.</t>
  </si>
  <si>
    <t xml:space="preserve"> 649.0.0002 FORMACION CONTINUA TRABAJADORES</t>
  </si>
  <si>
    <t xml:space="preserve"> 649.0.0001 PREVENCION</t>
  </si>
  <si>
    <t>649 OTROS GASTOS SOCIALES</t>
  </si>
  <si>
    <t xml:space="preserve"> 642.0.0000 SEGURIDAD SOCIAL A C/ENTIDAD</t>
  </si>
  <si>
    <t>642 SEGURIDAD SOCIAL A CARGO DE LA EMPRESA</t>
  </si>
  <si>
    <t>b) Cargas sociales</t>
  </si>
  <si>
    <t xml:space="preserve"> 641.0.0000 INDEMNIZACIONES</t>
  </si>
  <si>
    <t>641 INDEMNIZACIONES</t>
  </si>
  <si>
    <t xml:space="preserve"> 640.0.0443 TORRES AMOROS, ALBERTO</t>
  </si>
  <si>
    <t xml:space="preserve"> 640.0.0442 RODENAS GONZALEZ, JAVIER</t>
  </si>
  <si>
    <t xml:space="preserve"> 640.0.0441 MARTINEZ DEL HIERRO, RUBEN</t>
  </si>
  <si>
    <t xml:space="preserve"> 640.0.0440 PERSONAL EVENTUAL CRONOMETRAJE</t>
  </si>
  <si>
    <t xml:space="preserve"> 640.0.0439 OTROS DOCENTES ESPORT A L'ESCOLA</t>
  </si>
  <si>
    <t xml:space="preserve"> 640.0.0437 DOLORES PEÑARROCHA ALOS</t>
  </si>
  <si>
    <t xml:space="preserve"> 640.0.0436 ESTHER RICO INIESTA</t>
  </si>
  <si>
    <t xml:space="preserve"> 640.0.0434 TECNICOS TECNIFICACION</t>
  </si>
  <si>
    <t xml:space="preserve"> 640.0.0433 TECNICOS FER FUTUR</t>
  </si>
  <si>
    <t xml:space="preserve"> 640.0.0432 MARIA LLUNA RUIZ</t>
  </si>
  <si>
    <t xml:space="preserve"> 640.0.0429 TÉCNICO VALENCIA ESPORT A L'ESCOLA</t>
  </si>
  <si>
    <t xml:space="preserve"> 640.0.0426 TECNICOS SELECCION</t>
  </si>
  <si>
    <t xml:space="preserve"> 640.0.0424 CATALA FONS, FCO. JAVIER</t>
  </si>
  <si>
    <t xml:space="preserve"> 640.0.0420 CABEZA FELIP, VICENT</t>
  </si>
  <si>
    <t xml:space="preserve"> 640.0.0418 TÉCNICO ALICANTE ESPORT A L'ESCOLA</t>
  </si>
  <si>
    <t xml:space="preserve"> 640.0.0417 SUELDOS ICAN ALICANTE</t>
  </si>
  <si>
    <t xml:space="preserve"> 640.0.0416 SUELDOS ICAN GANDIA</t>
  </si>
  <si>
    <t xml:space="preserve"> 640.0.0415 SUELDOS ALICANTE TRI</t>
  </si>
  <si>
    <t xml:space="preserve"> 640.0.0412 SUELDOS Y SALARIOS OROPESA</t>
  </si>
  <si>
    <t xml:space="preserve"> 640.0.0411 ADJUNTOS VALENCIA TRIATLON</t>
  </si>
  <si>
    <t xml:space="preserve"> 640.0.0410 RESPONSABLES VALENCIA TRIATLON</t>
  </si>
  <si>
    <t xml:space="preserve"> 640.0.0393 QUIROS BALLESTER, JAVIER</t>
  </si>
  <si>
    <t xml:space="preserve"> 640.0.0392 AGUIRRE CANO, JOSE</t>
  </si>
  <si>
    <t xml:space="preserve"> 640.0.0135 GARCIA MORENO, MAR</t>
  </si>
  <si>
    <t xml:space="preserve"> 640.0.0129 COBO CEBRIAN, HECTOR</t>
  </si>
  <si>
    <t xml:space="preserve"> 640.0.0125 LLEVATA TELLO, DIEGO</t>
  </si>
  <si>
    <t xml:space="preserve"> 640.0.0121 COGOLLOS SOSPEDRA, NIEVES</t>
  </si>
  <si>
    <t xml:space="preserve"> 640.0.0119 PROFESORES CURSO ENTRENADORES</t>
  </si>
  <si>
    <t xml:space="preserve"> 640.0.0105 ALBIÑANA TERUEL, DAVINIA</t>
  </si>
  <si>
    <t xml:space="preserve"> 640.0.0100 RUBERT ALEMAN, JOAQUIN</t>
  </si>
  <si>
    <t xml:space="preserve"> 640.0.0052 JUAN RODRIGUEZ, JOSE LUIS</t>
  </si>
  <si>
    <t xml:space="preserve"> 640.0.0050 GARCIA RAMOS, JAVIER</t>
  </si>
  <si>
    <t xml:space="preserve"> 640.0.0048 MORA FERRANDO, DAVID</t>
  </si>
  <si>
    <t xml:space="preserve"> 640.0.0046 FERRER FORTEA, ROBERTO</t>
  </si>
  <si>
    <t xml:space="preserve"> 640.0.0044 ESCRIBANO DUAL, CHRISTIAN</t>
  </si>
  <si>
    <t xml:space="preserve"> 640.0.0042 GIMENO MARTIN JAVIER</t>
  </si>
  <si>
    <t xml:space="preserve"> 640.0.0034 JORDA SOROLLA, JORGE JUAN</t>
  </si>
  <si>
    <t xml:space="preserve"> 640.0.0012 REDONDO MARTINEZ PALOMA</t>
  </si>
  <si>
    <t xml:space="preserve"> 640.0.0005 HUESA MORENO VANESSA</t>
  </si>
  <si>
    <t xml:space="preserve"> 640.0.0001 NAVARRO BONDIA ARTURO</t>
  </si>
  <si>
    <t>640 SUELDOS Y SALARIOS</t>
  </si>
  <si>
    <t>a) Sueldos, salarios y asimilados</t>
  </si>
  <si>
    <t>6. Gastos de personal.</t>
  </si>
  <si>
    <t xml:space="preserve"> 745.0.0003 SUBVENCION VIALTERRA JJDD</t>
  </si>
  <si>
    <t xml:space="preserve"> 745.0.0002 SUBVENCION AUNA CONSULTORS </t>
  </si>
  <si>
    <t xml:space="preserve"> 745.0.0001 SUBVENCION CAIXA POPULAR</t>
  </si>
  <si>
    <t xml:space="preserve"> 745.0.0000 SUBVENC. TRINIDAD ALFONSO FUNDAC</t>
  </si>
  <si>
    <t>745 OTRAS SUBVENCIONES NO OFICIALES</t>
  </si>
  <si>
    <t xml:space="preserve"> 743.0.0000 SUBVENC. D FED. DEP. ESPAÑOLA</t>
  </si>
  <si>
    <t>743 SUBVENCIONES FEDERACION ESPAÑOLA DE TRIATLON</t>
  </si>
  <si>
    <t xml:space="preserve"> 742.0.0004 FUNDACION DEPORTIVA MUNICIPAL VALENCIA - ESCUELA TRIATLON</t>
  </si>
  <si>
    <t xml:space="preserve"> 742.0.0003 AYUNTAMIENTO DE OROPESA</t>
  </si>
  <si>
    <t xml:space="preserve"> 742.0.0001 SUBVENCION ALICANTE TRIATLON (AYUNT. DE ALICANTE)</t>
  </si>
  <si>
    <t xml:space="preserve"> 742.0.0000 SUBVENCION VALENCIA TRIATLON (AYTO VALENCIA)</t>
  </si>
  <si>
    <t>742 SUBVENCIONES MUNICIPALES</t>
  </si>
  <si>
    <t xml:space="preserve"> 741.0.0003 SUBVENCION DIPUTACION DE VALENCIA</t>
  </si>
  <si>
    <t xml:space="preserve"> 741.0.0002 SUBV. DIPUTACION DE ALICANTE</t>
  </si>
  <si>
    <t xml:space="preserve"> 741.0.0000 SUBVENCION DE DIPUTACION CASTELLON</t>
  </si>
  <si>
    <t>741 SUBVENCIONES DE DIPUTACIONES PROVINCIALES</t>
  </si>
  <si>
    <t xml:space="preserve"> 740.0.0007 CONSELLERIA DE TURISMO</t>
  </si>
  <si>
    <t xml:space="preserve"> 740.0.0002 SUBVENC. CONSELLERIA DE TRANSPARENCIA </t>
  </si>
  <si>
    <t xml:space="preserve"> 740.0.0008 SUBVENCION SERVICIO VALENCIANO EMPLEO Y FORMACION</t>
  </si>
  <si>
    <t xml:space="preserve"> 740.0.0000 SUBVENC. CONSELLERIA DEPORTE</t>
  </si>
  <si>
    <t>740 SUBVENCIONES DE LA GENERALITAT VALENCIANA</t>
  </si>
  <si>
    <t>b) Subvenciones de explotación incorporadas al resultado del ejercicio</t>
  </si>
  <si>
    <t xml:space="preserve"> 759.0.0016 INGRESOS CAMPEONATO AUTONOMICO</t>
  </si>
  <si>
    <t xml:space="preserve"> 759.0.0014 MONTAJE Y DESMONTAJE BOX</t>
  </si>
  <si>
    <t xml:space="preserve"> 759.0.0006 DISEÑO ARCO DE META PERSONALIZADO</t>
  </si>
  <si>
    <t xml:space="preserve"> 759.0.0005 PERSONAL APOYO DE EVENTOS</t>
  </si>
  <si>
    <t xml:space="preserve"> 759.0.0003 INGRESOS SERVICIO ESTAMPACION GORROS</t>
  </si>
  <si>
    <t>759 INGRESOS POR SERVICIOS DIVERSOS</t>
  </si>
  <si>
    <t xml:space="preserve"> 758.0.0018 INSCRIPCIONES DUATLON CHESTE</t>
  </si>
  <si>
    <t xml:space="preserve"> 758.0.0034 INGRESOS PERDIDAS CONOS (REPERCUTIDOS)</t>
  </si>
  <si>
    <t xml:space="preserve"> 758.0.0022 INGRESO REPERC.TASA USO EMBALSES / PLAYA</t>
  </si>
  <si>
    <t xml:space="preserve"> 758.0.0019 FUNDAS BOX ESCOLAR</t>
  </si>
  <si>
    <t xml:space="preserve"> 758.0.0017 INGRESOS SERVICIOS COMUNICACION Y REDES SOCIALES</t>
  </si>
  <si>
    <t xml:space="preserve"> 758.0.0008 PORTES ENVÍO MATERIAL</t>
  </si>
  <si>
    <t xml:space="preserve"> 758.0.0007 MATERIAL COMPETICIÓN (PRECINTO, BRIDAS...)</t>
  </si>
  <si>
    <t xml:space="preserve"> 758.0.0006 TROFEOS SOLIC.POR ORGANIZADORES</t>
  </si>
  <si>
    <t xml:space="preserve"> 758.0.0033 INGRESOS ICAN ALICANTE</t>
  </si>
  <si>
    <t xml:space="preserve"> 758.0.0032 INGRESOS TRIATLON OROPESA</t>
  </si>
  <si>
    <t xml:space="preserve"> 758.0.0029 INGRESOS ALICANTE TRIATLÓN</t>
  </si>
  <si>
    <t xml:space="preserve"> 758.0.0027 INGRESOS ICAN GANDIA</t>
  </si>
  <si>
    <t xml:space="preserve"> 758.0.0015 INGRESOS TRIATLON VALENCIA</t>
  </si>
  <si>
    <t xml:space="preserve"> 758.0.0011 CHIPS PERDIDOS</t>
  </si>
  <si>
    <t xml:space="preserve"> 758.0.0005 ING. SEGURO VOLUNTARIOS</t>
  </si>
  <si>
    <t xml:space="preserve"> 758.0.0004 INGRESOS INFORMÁTICA MENORES</t>
  </si>
  <si>
    <t xml:space="preserve"> 758.0.0003 INGRESOS INFORMÁTICA ADULTOS</t>
  </si>
  <si>
    <t xml:space="preserve"> 758.0.0002 SEGURO R.C. ORGANIZADORES</t>
  </si>
  <si>
    <t xml:space="preserve"> 758.0.0001 INGRESOS POR ARBITRAJE</t>
  </si>
  <si>
    <t>758 INGRESOS POR ORGANIZACION DE ACONTECIMIENTOS DEPORTIVOS</t>
  </si>
  <si>
    <t xml:space="preserve"> 754.0.0000 SERVICIOS DE INTERMEDIACION COMERCIAL</t>
  </si>
  <si>
    <t xml:space="preserve"> 752.0.0021 ALQUILER ESTRUCTURA DUCHAS</t>
  </si>
  <si>
    <t xml:space="preserve"> 752.0.0011 ALQUILER MATERIAL MONTAJE</t>
  </si>
  <si>
    <t>754 INGRESOS POR COMISIONES</t>
  </si>
  <si>
    <t xml:space="preserve"> 752.0.0008 ALQUILER CONOS</t>
  </si>
  <si>
    <t xml:space="preserve"> 752.0.0006 ALQUILER VEHÍCULO TRANSPORTE (INCLUYE KILOMETRAJE)</t>
  </si>
  <si>
    <t xml:space="preserve"> 752.0.0004 ALQUILER CHIPS</t>
  </si>
  <si>
    <t xml:space="preserve"> 752.0.0003 ALQUILER DE RELOJ</t>
  </si>
  <si>
    <t xml:space="preserve"> 752.0.0001 ALQUILER BOXES Y MOQUETA</t>
  </si>
  <si>
    <t>752 INGRESOS POR ARRENDAMIENTOS</t>
  </si>
  <si>
    <t>a) Ingresos accesorios y otros ingresos de gestion corriente</t>
  </si>
  <si>
    <t>5. Otros ingresos de la actividad</t>
  </si>
  <si>
    <t xml:space="preserve"> 610.0.0000 VARIACIÓN DE EXISTENCIAS DE MATERIAL DEPORTIVO</t>
  </si>
  <si>
    <t>610 VARIACIÓN DE EXISTENCIAS DE MATERIAL DEPORTIVO</t>
  </si>
  <si>
    <t xml:space="preserve"> 609.0.0000 DESCUENTO ACUERDO COLABORACION TRANSVIA</t>
  </si>
  <si>
    <t>609 RAPPELS POR COMPRAS</t>
  </si>
  <si>
    <t xml:space="preserve"> 601.0.0007 MASCARILLAS HIGIENICAS</t>
  </si>
  <si>
    <t xml:space="preserve"> 601.0.0006 VELCROS PARA CHIP</t>
  </si>
  <si>
    <t xml:space="preserve"> 601.0.0003 DORSALES</t>
  </si>
  <si>
    <t xml:space="preserve"> 601.0.0002 GORROS NATACION</t>
  </si>
  <si>
    <t xml:space="preserve"> 601.0.0001 CHIPS AMARILLOS - VENTA</t>
  </si>
  <si>
    <t>601 COMPRAS DE BIENES DESTINADO A LA VENTA</t>
  </si>
  <si>
    <t xml:space="preserve"> 600.0.0022 EQUIPACION PLANES CHESTE</t>
  </si>
  <si>
    <t xml:space="preserve"> 600.0.0067 MATERIAL ESCUELAS MUNICIPALES</t>
  </si>
  <si>
    <t xml:space="preserve"> 600.0.0066 MATERIAL ESPORT A L'ESCOLA +1</t>
  </si>
  <si>
    <t xml:space="preserve"> 600.0.0061 MATERIAL ESPORT A L'ESCOLA</t>
  </si>
  <si>
    <t xml:space="preserve"> 600.0.0045 DORSAL UNICO</t>
  </si>
  <si>
    <t xml:space="preserve"> 600.0.0040 EQUIPACIONES FEDERACION Y JUNTA</t>
  </si>
  <si>
    <t xml:space="preserve"> 600.0.0024 MATERIAL COMPETICION (PRECINTO, BRIDAS...)</t>
  </si>
  <si>
    <t xml:space="preserve"> 600.0.0021 EQUIPACION SELECCION AUTONOMICA</t>
  </si>
  <si>
    <t xml:space="preserve"> 600.0.0017 TROFEOS GALA</t>
  </si>
  <si>
    <t xml:space="preserve"> 600.0.0012 PANCARTAS ARCO META</t>
  </si>
  <si>
    <t xml:space="preserve"> 600.0.0010 EQUIPACIÓN GRUPO TECNIFICACION</t>
  </si>
  <si>
    <t xml:space="preserve"> 600.0.0009 EQUIPACIONES OFICIALES</t>
  </si>
  <si>
    <t xml:space="preserve"> 600.0.0007 MATERIAL INFORMATICO/CRONO PRUEBAS</t>
  </si>
  <si>
    <t xml:space="preserve"> 600.0.0005 TROFEOS JJDD</t>
  </si>
  <si>
    <t xml:space="preserve"> 600.0.0004 MATERIAL TECNIFICACION</t>
  </si>
  <si>
    <t xml:space="preserve"> 600.0.0003 TROFEOS CPTOS. AUTONOMICOS</t>
  </si>
  <si>
    <t xml:space="preserve"> 600.0.0002 CHIPS BLANCOS - ALQUILER - ACTIVACIÓN</t>
  </si>
  <si>
    <t xml:space="preserve"> 600.0.0001 MATERIAL OFICIALES</t>
  </si>
  <si>
    <t xml:space="preserve"> 600.0.0000 COMPRAS</t>
  </si>
  <si>
    <t>600 COMPRAS DE MATERIAL DEPORTIVO</t>
  </si>
  <si>
    <t>4. Aprovisionamientos.</t>
  </si>
  <si>
    <t xml:space="preserve"> 731.0.0000 TRABAJOS REALIZADOS PARA LA ENTIDAD. INMOVILIZADO INMATERIAL</t>
  </si>
  <si>
    <t>731 TRABAJOS REALIZ. PARA INMOVIL. INMATERIAL</t>
  </si>
  <si>
    <t>3. Trabajos realizados por la empresa para su activo.</t>
  </si>
  <si>
    <t>2. Variación de existencias de productos terminados y en curso de fabricación.</t>
  </si>
  <si>
    <t xml:space="preserve"> 709.0.0009 INGRESOS GESTIÓN ADMINISTRATIVA Y CONTABLE INSCRIP. OTROS EVENTOS</t>
  </si>
  <si>
    <t xml:space="preserve"> 709.0.0008 INGRESOS PLATAFORMA EXTERNA INSCRIPCIONES</t>
  </si>
  <si>
    <t xml:space="preserve"> 709.0.0006 INGRESOS OPERACIONES TPV</t>
  </si>
  <si>
    <t xml:space="preserve"> 709.0.0005 INGR. INSCRIPCIONES UNIV.DE ALICANTE</t>
  </si>
  <si>
    <t xml:space="preserve"> 709.0.0004 OTROS INGRESOS</t>
  </si>
  <si>
    <t xml:space="preserve"> 709.0.0003 INGRESOS DEPORTISTAS CAR</t>
  </si>
  <si>
    <t xml:space="preserve"> 709.0.0002 INGRESOS DIVERSOS MATERIAL DEPORTIVO</t>
  </si>
  <si>
    <t xml:space="preserve"> 709.0.0001 ING. REVISIONES MEDICAS</t>
  </si>
  <si>
    <t>709 OTROS INGRESOS</t>
  </si>
  <si>
    <t xml:space="preserve"> 708.0.0002 COMPENSACION GESTION CHIPS POR TPV</t>
  </si>
  <si>
    <t xml:space="preserve"> 708.0.0001 DTO. COMPENSACIÓN LICENCIA UN DÍA</t>
  </si>
  <si>
    <t>708 DEVOLUCION Y RAPPELS VENTAS</t>
  </si>
  <si>
    <t xml:space="preserve"> 704.0.0013 INGRESOS POR DORSAL ÚNICO</t>
  </si>
  <si>
    <t xml:space="preserve"> 704.0.0012 INGRESOS PATROCINIOS ICAN GANDÍA</t>
  </si>
  <si>
    <t xml:space="preserve"> 704.0.0016 INGRESOS ESPACIOS EXPO ICAN GANDÍA</t>
  </si>
  <si>
    <t xml:space="preserve"> 704.0.0011 INGRESOS PATROCINIO ALICANTE TRIATLON</t>
  </si>
  <si>
    <t xml:space="preserve"> 704.0.0006 INGRESOS ESPACIOS EXPO VALENCIA TRIATLON</t>
  </si>
  <si>
    <t>704 INGRESOS POR PUBLICIDAD E IMAGEN</t>
  </si>
  <si>
    <t xml:space="preserve"> 703.0.0007 INGRESOS POR ACTIVIDADES DOCENTES ON LINE</t>
  </si>
  <si>
    <t xml:space="preserve"> 703.0.0006 INGRESOS POR ACTIVIDADES DOCENTES EN OTROS CENTROS</t>
  </si>
  <si>
    <t xml:space="preserve"> 703.0.0005 CURSO OFICIALES </t>
  </si>
  <si>
    <t xml:space="preserve"> 703.0.0004 INGRESOS POR OTROS CURSOS (FUERZA, WO2 MAX, ETC.)</t>
  </si>
  <si>
    <t xml:space="preserve"> 703.0.0003 INSCRIPCIONES JORNADAS TECNICAS</t>
  </si>
  <si>
    <t xml:space="preserve"> 703.0.0002 INSCRIPCIONES CURSO ENTRENADOR </t>
  </si>
  <si>
    <t>703 INGRESOS POR ACTIVIDADES DOCENTES</t>
  </si>
  <si>
    <t>c) Otros ingresos</t>
  </si>
  <si>
    <t xml:space="preserve"> 700.0.0012 VENTA MASCARILLAS HIGIENICAS</t>
  </si>
  <si>
    <t xml:space="preserve"> 700.0.0009 VENTA CAMISETAS</t>
  </si>
  <si>
    <t xml:space="preserve"> 700.0.0007 VENTA TIJAS BICICLETAS</t>
  </si>
  <si>
    <t xml:space="preserve"> 700.0.0005 VENTA MULTI-DORSALES</t>
  </si>
  <si>
    <t xml:space="preserve"> 700.0.0004 VENTA VELCROS</t>
  </si>
  <si>
    <t xml:space="preserve"> 700.0.0003 VENTA DE CHIPS</t>
  </si>
  <si>
    <t xml:space="preserve"> 700.0.0002 VENTA DORSALES</t>
  </si>
  <si>
    <t xml:space="preserve"> 700.0.0001 VENTA GORROS DE NATACIÓN</t>
  </si>
  <si>
    <t>700 INGRESOS POR VENTAS DE EXISTENCIAS</t>
  </si>
  <si>
    <t>b) Ventas</t>
  </si>
  <si>
    <t xml:space="preserve"> 702.0.0002 CUOTAS ORGANIZADORES</t>
  </si>
  <si>
    <t xml:space="preserve"> 702.0.0001 CUOTAS AFILIACION Y LICENCIA CLUBES</t>
  </si>
  <si>
    <t xml:space="preserve"> 702.0.0000 CUOTAS RENOVACION CLUBES</t>
  </si>
  <si>
    <t>702 INGRESOS POR CUOTAS DE CLUBES Y OTRAS ASOC. DEPORTIVAS</t>
  </si>
  <si>
    <t xml:space="preserve"> 701.0.0008 LICENCIAS SIN REVISION MEDICA</t>
  </si>
  <si>
    <t xml:space="preserve"> 701.0.0006 LICENCIA 1 DIA ESCOLAR</t>
  </si>
  <si>
    <t xml:space="preserve"> 701.0.0007 LICENCIA ESCOLAR (HABILITACIÓN)</t>
  </si>
  <si>
    <t xml:space="preserve"> 701.0.0004 LICENCIAS JUECES Y TECNICOS</t>
  </si>
  <si>
    <t xml:space="preserve"> 701.0.0003 LICENCIA JUEGOS DEPORTIVOS</t>
  </si>
  <si>
    <t xml:space="preserve"> 701.0.0002 LICENCIAS FEDERADOS INDEPENDIENTES</t>
  </si>
  <si>
    <t xml:space="preserve"> 701.0.0001 LICENCIAS 1 DIA</t>
  </si>
  <si>
    <t xml:space="preserve"> 701.0.0000 LICENCIAS FEDERADOS CLUBS</t>
  </si>
  <si>
    <t>701 INGRESOS POR LICENCIAS FEDERATIVAS</t>
  </si>
  <si>
    <t>a) Ingresos federativos</t>
  </si>
  <si>
    <t>1. Importe neto de la cifra de negocios.</t>
  </si>
  <si>
    <t>Presup 2023</t>
  </si>
  <si>
    <t>Ejercicio 2021</t>
  </si>
  <si>
    <t>Ejercicio 2019</t>
  </si>
  <si>
    <t>(Debe) Haber</t>
  </si>
  <si>
    <t xml:space="preserve"> 655.0.0012 GASTOS SELECCION ABSOLUTA </t>
  </si>
</sst>
</file>

<file path=xl/styles.xml><?xml version="1.0" encoding="utf-8"?>
<styleSheet xmlns="http://schemas.openxmlformats.org/spreadsheetml/2006/main">
  <numFmts count="2">
    <numFmt numFmtId="164" formatCode="#,##0.00\ &quot;€&quot;"/>
    <numFmt numFmtId="165" formatCode="#,##0.00\ "/>
  </numFmts>
  <fonts count="7">
    <font>
      <sz val="10"/>
      <color indexed="8"/>
      <name val="Arial"/>
      <charset val="1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theme="3" tint="0.3999755851924192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53">
    <xf numFmtId="0" fontId="0" fillId="0" borderId="0" xfId="0"/>
    <xf numFmtId="0" fontId="1" fillId="0" borderId="0" xfId="0" applyFont="1"/>
    <xf numFmtId="164" fontId="2" fillId="0" borderId="0" xfId="0" applyNumberFormat="1" applyFont="1"/>
    <xf numFmtId="164" fontId="1" fillId="0" borderId="0" xfId="0" applyNumberFormat="1" applyFont="1"/>
    <xf numFmtId="0" fontId="3" fillId="0" borderId="0" xfId="0" applyFont="1"/>
    <xf numFmtId="164" fontId="2" fillId="2" borderId="0" xfId="0" applyNumberFormat="1" applyFont="1" applyFill="1" applyAlignment="1" applyProtection="1">
      <alignment horizontal="right" wrapText="1"/>
    </xf>
    <xf numFmtId="164" fontId="1" fillId="2" borderId="1" xfId="0" applyNumberFormat="1" applyFont="1" applyFill="1" applyBorder="1" applyAlignment="1" applyProtection="1">
      <alignment horizontal="right" wrapText="1"/>
    </xf>
    <xf numFmtId="165" fontId="3" fillId="2" borderId="0" xfId="0" applyNumberFormat="1" applyFont="1" applyFill="1" applyAlignment="1" applyProtection="1">
      <alignment horizontal="right" wrapText="1"/>
    </xf>
    <xf numFmtId="0" fontId="1" fillId="0" borderId="0" xfId="0" applyFont="1" applyAlignment="1" applyProtection="1">
      <alignment horizontal="left"/>
    </xf>
    <xf numFmtId="164" fontId="2" fillId="0" borderId="0" xfId="0" applyNumberFormat="1" applyFont="1" applyAlignment="1" applyProtection="1">
      <alignment horizontal="right" wrapText="1"/>
    </xf>
    <xf numFmtId="164" fontId="1" fillId="0" borderId="0" xfId="0" applyNumberFormat="1" applyFont="1" applyAlignment="1" applyProtection="1">
      <alignment horizontal="right" wrapText="1"/>
    </xf>
    <xf numFmtId="165" fontId="3" fillId="0" borderId="0" xfId="0" applyNumberFormat="1" applyFont="1" applyAlignment="1" applyProtection="1">
      <alignment horizontal="right" wrapText="1"/>
    </xf>
    <xf numFmtId="0" fontId="1" fillId="0" borderId="2" xfId="0" applyFont="1" applyBorder="1"/>
    <xf numFmtId="164" fontId="2" fillId="0" borderId="2" xfId="0" applyNumberFormat="1" applyFont="1" applyBorder="1" applyAlignment="1" applyProtection="1">
      <alignment horizontal="right" wrapText="1"/>
    </xf>
    <xf numFmtId="164" fontId="1" fillId="0" borderId="2" xfId="0" applyNumberFormat="1" applyFont="1" applyBorder="1" applyAlignment="1" applyProtection="1">
      <alignment horizontal="right" wrapText="1"/>
    </xf>
    <xf numFmtId="165" fontId="3" fillId="0" borderId="2" xfId="0" applyNumberFormat="1" applyFont="1" applyBorder="1" applyAlignment="1" applyProtection="1">
      <alignment horizontal="right" wrapText="1"/>
    </xf>
    <xf numFmtId="0" fontId="1" fillId="0" borderId="2" xfId="0" applyFont="1" applyBorder="1" applyAlignment="1" applyProtection="1">
      <alignment horizontal="left"/>
    </xf>
    <xf numFmtId="0" fontId="1" fillId="0" borderId="3" xfId="0" applyFont="1" applyBorder="1"/>
    <xf numFmtId="164" fontId="2" fillId="0" borderId="3" xfId="0" applyNumberFormat="1" applyFont="1" applyBorder="1" applyAlignment="1" applyProtection="1">
      <alignment horizontal="right" wrapText="1"/>
    </xf>
    <xf numFmtId="164" fontId="1" fillId="0" borderId="3" xfId="0" applyNumberFormat="1" applyFont="1" applyBorder="1" applyAlignment="1" applyProtection="1">
      <alignment horizontal="right" wrapText="1"/>
    </xf>
    <xf numFmtId="165" fontId="3" fillId="0" borderId="3" xfId="0" applyNumberFormat="1" applyFont="1" applyBorder="1" applyAlignment="1" applyProtection="1">
      <alignment horizontal="right" wrapText="1"/>
    </xf>
    <xf numFmtId="0" fontId="1" fillId="0" borderId="3" xfId="0" applyFont="1" applyBorder="1" applyAlignment="1" applyProtection="1">
      <alignment horizontal="left"/>
    </xf>
    <xf numFmtId="164" fontId="2" fillId="0" borderId="2" xfId="0" applyNumberFormat="1" applyFont="1" applyBorder="1"/>
    <xf numFmtId="0" fontId="3" fillId="0" borderId="2" xfId="0" applyFont="1" applyBorder="1"/>
    <xf numFmtId="0" fontId="3" fillId="0" borderId="3" xfId="0" applyFont="1" applyBorder="1"/>
    <xf numFmtId="164" fontId="2" fillId="0" borderId="3" xfId="0" applyNumberFormat="1" applyFont="1" applyBorder="1"/>
    <xf numFmtId="164" fontId="4" fillId="0" borderId="2" xfId="0" applyNumberFormat="1" applyFont="1" applyBorder="1" applyAlignment="1" applyProtection="1">
      <alignment horizontal="right" wrapText="1"/>
    </xf>
    <xf numFmtId="164" fontId="5" fillId="0" borderId="2" xfId="0" applyNumberFormat="1" applyFont="1" applyBorder="1" applyAlignment="1" applyProtection="1">
      <alignment horizontal="right" wrapText="1"/>
    </xf>
    <xf numFmtId="0" fontId="5" fillId="0" borderId="2" xfId="0" applyFont="1" applyBorder="1"/>
    <xf numFmtId="0" fontId="5" fillId="0" borderId="2" xfId="0" applyFont="1" applyBorder="1" applyAlignment="1" applyProtection="1">
      <alignment horizontal="left"/>
    </xf>
    <xf numFmtId="164" fontId="4" fillId="0" borderId="0" xfId="0" applyNumberFormat="1" applyFont="1" applyAlignment="1" applyProtection="1">
      <alignment horizontal="right" wrapText="1"/>
    </xf>
    <xf numFmtId="164" fontId="5" fillId="0" borderId="0" xfId="0" applyNumberFormat="1" applyFont="1" applyAlignment="1" applyProtection="1">
      <alignment horizontal="right" wrapText="1"/>
    </xf>
    <xf numFmtId="0" fontId="5" fillId="0" borderId="0" xfId="0" applyFont="1"/>
    <xf numFmtId="0" fontId="5" fillId="0" borderId="0" xfId="0" applyFont="1" applyAlignment="1" applyProtection="1">
      <alignment horizontal="left"/>
    </xf>
    <xf numFmtId="164" fontId="5" fillId="0" borderId="3" xfId="0" applyNumberFormat="1" applyFont="1" applyBorder="1" applyAlignment="1" applyProtection="1">
      <alignment horizontal="right" wrapText="1"/>
    </xf>
    <xf numFmtId="0" fontId="5" fillId="0" borderId="3" xfId="0" applyFont="1" applyBorder="1"/>
    <xf numFmtId="0" fontId="5" fillId="0" borderId="3" xfId="0" applyFont="1" applyBorder="1" applyAlignment="1" applyProtection="1">
      <alignment horizontal="left"/>
    </xf>
    <xf numFmtId="164" fontId="4" fillId="0" borderId="3" xfId="0" applyNumberFormat="1" applyFont="1" applyBorder="1" applyAlignment="1" applyProtection="1">
      <alignment horizontal="right" wrapText="1"/>
    </xf>
    <xf numFmtId="0" fontId="2" fillId="0" borderId="0" xfId="0" applyFont="1"/>
    <xf numFmtId="0" fontId="6" fillId="0" borderId="0" xfId="0" applyFont="1"/>
    <xf numFmtId="0" fontId="1" fillId="0" borderId="0" xfId="0" applyFont="1" applyBorder="1"/>
    <xf numFmtId="164" fontId="2" fillId="0" borderId="0" xfId="0" applyNumberFormat="1" applyFont="1" applyBorder="1" applyAlignment="1" applyProtection="1">
      <alignment horizontal="right" wrapText="1"/>
    </xf>
    <xf numFmtId="164" fontId="1" fillId="0" borderId="0" xfId="0" applyNumberFormat="1" applyFont="1" applyBorder="1" applyAlignment="1" applyProtection="1">
      <alignment horizontal="right" wrapText="1"/>
    </xf>
    <xf numFmtId="165" fontId="3" fillId="0" borderId="0" xfId="0" applyNumberFormat="1" applyFont="1" applyBorder="1" applyAlignment="1" applyProtection="1">
      <alignment horizontal="right" wrapText="1"/>
    </xf>
    <xf numFmtId="0" fontId="1" fillId="0" borderId="0" xfId="0" applyFont="1" applyBorder="1" applyAlignment="1" applyProtection="1">
      <alignment horizontal="left"/>
    </xf>
    <xf numFmtId="164" fontId="1" fillId="0" borderId="0" xfId="0" applyNumberFormat="1" applyFont="1" applyBorder="1"/>
    <xf numFmtId="0" fontId="1" fillId="0" borderId="2" xfId="0" applyFont="1" applyFill="1" applyBorder="1"/>
    <xf numFmtId="164" fontId="2" fillId="0" borderId="2" xfId="0" applyNumberFormat="1" applyFont="1" applyFill="1" applyBorder="1" applyAlignment="1" applyProtection="1">
      <alignment horizontal="right" wrapText="1"/>
    </xf>
    <xf numFmtId="164" fontId="1" fillId="0" borderId="2" xfId="0" applyNumberFormat="1" applyFont="1" applyFill="1" applyBorder="1" applyAlignment="1" applyProtection="1">
      <alignment horizontal="right" wrapText="1"/>
    </xf>
    <xf numFmtId="165" fontId="3" fillId="0" borderId="2" xfId="0" applyNumberFormat="1" applyFont="1" applyFill="1" applyBorder="1" applyAlignment="1" applyProtection="1">
      <alignment horizontal="right" wrapText="1"/>
    </xf>
    <xf numFmtId="0" fontId="1" fillId="0" borderId="2" xfId="0" applyFont="1" applyFill="1" applyBorder="1" applyAlignment="1" applyProtection="1">
      <alignment horizontal="left"/>
    </xf>
    <xf numFmtId="164" fontId="1" fillId="0" borderId="2" xfId="0" applyNumberFormat="1" applyFont="1" applyBorder="1" applyAlignment="1" applyProtection="1">
      <alignment horizontal="right"/>
    </xf>
    <xf numFmtId="164" fontId="4" fillId="0" borderId="2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05"/>
  <sheetViews>
    <sheetView tabSelected="1" topLeftCell="B1" zoomScale="110" zoomScaleNormal="110" workbookViewId="0">
      <pane ySplit="1" topLeftCell="A389" activePane="bottomLeft" state="frozen"/>
      <selection pane="bottomLeft" activeCell="L10" sqref="L10"/>
    </sheetView>
  </sheetViews>
  <sheetFormatPr baseColWidth="10" defaultColWidth="9.140625" defaultRowHeight="12.75"/>
  <cols>
    <col min="1" max="4" width="6.85546875" style="1" customWidth="1"/>
    <col min="5" max="5" width="9.140625" style="1"/>
    <col min="6" max="6" width="63.5703125" style="1" bestFit="1" customWidth="1"/>
    <col min="7" max="7" width="13.28515625" style="4" hidden="1" customWidth="1"/>
    <col min="8" max="8" width="14" style="3" hidden="1" customWidth="1"/>
    <col min="9" max="9" width="14" style="2" bestFit="1" customWidth="1"/>
    <col min="10" max="10" width="9.140625" style="1"/>
    <col min="11" max="11" width="10.42578125" style="1" bestFit="1" customWidth="1"/>
    <col min="12" max="12" width="9.7109375" style="1" bestFit="1" customWidth="1"/>
    <col min="13" max="16384" width="9.140625" style="1"/>
  </cols>
  <sheetData>
    <row r="1" spans="1:9">
      <c r="A1" s="16" t="s">
        <v>406</v>
      </c>
      <c r="B1" s="12"/>
      <c r="C1" s="12"/>
      <c r="D1" s="12"/>
      <c r="E1" s="12"/>
      <c r="F1" s="12"/>
      <c r="G1" s="23" t="s">
        <v>405</v>
      </c>
      <c r="H1" s="51" t="s">
        <v>404</v>
      </c>
      <c r="I1" s="22" t="s">
        <v>403</v>
      </c>
    </row>
    <row r="2" spans="1:9" s="46" customFormat="1">
      <c r="B2" s="50" t="s">
        <v>402</v>
      </c>
      <c r="G2" s="49">
        <v>489430.85</v>
      </c>
      <c r="H2" s="48">
        <v>423902.09</v>
      </c>
      <c r="I2" s="47">
        <f>SUM(I3,I17,I27)</f>
        <v>496514.17600000004</v>
      </c>
    </row>
    <row r="3" spans="1:9" s="12" customFormat="1">
      <c r="C3" s="16" t="s">
        <v>401</v>
      </c>
      <c r="G3" s="15">
        <v>408288</v>
      </c>
      <c r="H3" s="14">
        <v>362151.2</v>
      </c>
      <c r="I3" s="13">
        <f>SUM(I4,I13)</f>
        <v>438797</v>
      </c>
    </row>
    <row r="4" spans="1:9" s="12" customFormat="1">
      <c r="C4" s="16" t="s">
        <v>400</v>
      </c>
      <c r="G4" s="15">
        <v>372123</v>
      </c>
      <c r="H4" s="14">
        <v>330211.20000000001</v>
      </c>
      <c r="I4" s="13">
        <f>SUM(I5:I12)</f>
        <v>401337</v>
      </c>
    </row>
    <row r="5" spans="1:9">
      <c r="C5" s="8" t="s">
        <v>399</v>
      </c>
      <c r="G5" s="11">
        <v>224919</v>
      </c>
      <c r="H5" s="10">
        <v>200782</v>
      </c>
      <c r="I5" s="9">
        <v>239919</v>
      </c>
    </row>
    <row r="6" spans="1:9">
      <c r="C6" s="8" t="s">
        <v>398</v>
      </c>
      <c r="G6" s="11">
        <v>71302</v>
      </c>
      <c r="H6" s="10">
        <v>45795</v>
      </c>
      <c r="I6" s="9">
        <v>71302</v>
      </c>
    </row>
    <row r="7" spans="1:9">
      <c r="C7" s="8" t="s">
        <v>397</v>
      </c>
      <c r="G7" s="11">
        <v>21033</v>
      </c>
      <c r="H7" s="10">
        <v>16083</v>
      </c>
      <c r="I7" s="9">
        <v>21033</v>
      </c>
    </row>
    <row r="8" spans="1:9">
      <c r="C8" s="8" t="s">
        <v>396</v>
      </c>
      <c r="G8" s="11">
        <v>48786</v>
      </c>
      <c r="H8" s="10">
        <v>62220</v>
      </c>
      <c r="I8" s="9">
        <v>63000</v>
      </c>
    </row>
    <row r="9" spans="1:9">
      <c r="C9" s="8" t="s">
        <v>395</v>
      </c>
      <c r="G9" s="11">
        <v>448</v>
      </c>
      <c r="H9" s="10">
        <v>711.2</v>
      </c>
      <c r="I9" s="9">
        <v>448</v>
      </c>
    </row>
    <row r="10" spans="1:9">
      <c r="C10" s="8" t="s">
        <v>394</v>
      </c>
      <c r="G10" s="11">
        <v>1015</v>
      </c>
      <c r="H10" s="10">
        <v>4620</v>
      </c>
      <c r="I10" s="9">
        <v>1015</v>
      </c>
    </row>
    <row r="11" spans="1:9">
      <c r="C11" s="8" t="s">
        <v>393</v>
      </c>
      <c r="G11" s="11">
        <v>4620</v>
      </c>
      <c r="H11" s="10">
        <v>0</v>
      </c>
      <c r="I11" s="9">
        <v>4620</v>
      </c>
    </row>
    <row r="12" spans="1:9" s="12" customFormat="1">
      <c r="C12" s="16" t="s">
        <v>392</v>
      </c>
      <c r="G12" s="15">
        <v>0</v>
      </c>
      <c r="H12" s="14">
        <v>0</v>
      </c>
      <c r="I12" s="13">
        <v>0</v>
      </c>
    </row>
    <row r="13" spans="1:9" s="17" customFormat="1">
      <c r="C13" s="21" t="s">
        <v>391</v>
      </c>
      <c r="G13" s="20">
        <v>36165</v>
      </c>
      <c r="H13" s="19">
        <v>31940</v>
      </c>
      <c r="I13" s="18">
        <f>SUM(I14:I16)</f>
        <v>37460</v>
      </c>
    </row>
    <row r="14" spans="1:9">
      <c r="C14" s="8" t="s">
        <v>390</v>
      </c>
      <c r="G14" s="11">
        <v>32565</v>
      </c>
      <c r="H14" s="10">
        <v>28000</v>
      </c>
      <c r="I14" s="9">
        <v>32565</v>
      </c>
    </row>
    <row r="15" spans="1:9">
      <c r="C15" s="8" t="s">
        <v>389</v>
      </c>
      <c r="G15" s="11">
        <v>3600</v>
      </c>
      <c r="H15" s="10">
        <v>2745</v>
      </c>
      <c r="I15" s="9">
        <v>3700</v>
      </c>
    </row>
    <row r="16" spans="1:9" s="12" customFormat="1">
      <c r="C16" s="16" t="s">
        <v>388</v>
      </c>
      <c r="G16" s="15">
        <v>0</v>
      </c>
      <c r="H16" s="14">
        <v>1195</v>
      </c>
      <c r="I16" s="13">
        <v>1195</v>
      </c>
    </row>
    <row r="17" spans="3:12" s="17" customFormat="1">
      <c r="C17" s="21" t="s">
        <v>387</v>
      </c>
      <c r="G17" s="20">
        <v>25453.27</v>
      </c>
      <c r="H17" s="19">
        <v>13619.53</v>
      </c>
      <c r="I17" s="18">
        <f>SUM(I18)</f>
        <v>18494.096000000001</v>
      </c>
    </row>
    <row r="18" spans="3:12" s="17" customFormat="1">
      <c r="C18" s="21" t="s">
        <v>386</v>
      </c>
      <c r="G18" s="20">
        <v>25453.27</v>
      </c>
      <c r="H18" s="19">
        <v>13619.53</v>
      </c>
      <c r="I18" s="18">
        <f>SUM(I19:I26)</f>
        <v>18494.096000000001</v>
      </c>
    </row>
    <row r="19" spans="3:12">
      <c r="C19" s="8" t="s">
        <v>385</v>
      </c>
      <c r="G19" s="11">
        <v>3535.69</v>
      </c>
      <c r="H19" s="10">
        <v>4206.1499999999996</v>
      </c>
      <c r="I19" s="9">
        <v>3005.3365000000003</v>
      </c>
      <c r="K19" s="3"/>
      <c r="L19" s="3"/>
    </row>
    <row r="20" spans="3:12">
      <c r="C20" s="8" t="s">
        <v>384</v>
      </c>
      <c r="G20" s="11">
        <v>2991.11</v>
      </c>
      <c r="H20" s="10">
        <v>1793.63</v>
      </c>
      <c r="I20" s="9">
        <v>2542.4435000000003</v>
      </c>
      <c r="K20" s="3"/>
      <c r="L20" s="3"/>
    </row>
    <row r="21" spans="3:12">
      <c r="C21" s="8" t="s">
        <v>383</v>
      </c>
      <c r="G21" s="11">
        <v>8561</v>
      </c>
      <c r="H21" s="10">
        <v>4964</v>
      </c>
      <c r="I21" s="9">
        <v>7276.85</v>
      </c>
      <c r="K21" s="3"/>
      <c r="L21" s="3"/>
    </row>
    <row r="22" spans="3:12">
      <c r="C22" s="8" t="s">
        <v>382</v>
      </c>
      <c r="G22" s="11">
        <v>1626</v>
      </c>
      <c r="H22" s="10">
        <v>914</v>
      </c>
      <c r="I22" s="9">
        <v>1382.1</v>
      </c>
      <c r="K22" s="3"/>
      <c r="L22" s="3"/>
    </row>
    <row r="23" spans="3:12">
      <c r="C23" s="8" t="s">
        <v>381</v>
      </c>
      <c r="G23" s="11">
        <v>2403.81</v>
      </c>
      <c r="H23" s="10">
        <v>1155</v>
      </c>
      <c r="I23" s="9">
        <v>2043.2384999999999</v>
      </c>
      <c r="K23" s="3"/>
      <c r="L23" s="3"/>
    </row>
    <row r="24" spans="3:12">
      <c r="C24" s="8" t="s">
        <v>380</v>
      </c>
      <c r="H24" s="10">
        <v>9.6</v>
      </c>
      <c r="I24" s="9">
        <v>8.16</v>
      </c>
      <c r="K24" s="3"/>
      <c r="L24" s="3"/>
    </row>
    <row r="25" spans="3:12">
      <c r="C25" s="8" t="s">
        <v>379</v>
      </c>
      <c r="G25" s="11">
        <v>2630.55</v>
      </c>
      <c r="H25" s="10">
        <v>472.15</v>
      </c>
      <c r="I25" s="9">
        <v>2235.9675000000002</v>
      </c>
      <c r="K25" s="3"/>
      <c r="L25" s="3"/>
    </row>
    <row r="26" spans="3:12" s="12" customFormat="1">
      <c r="C26" s="16" t="s">
        <v>378</v>
      </c>
      <c r="G26" s="23"/>
      <c r="H26" s="14">
        <v>105</v>
      </c>
      <c r="I26" s="22">
        <v>0</v>
      </c>
      <c r="K26" s="3"/>
      <c r="L26" s="3"/>
    </row>
    <row r="27" spans="3:12" s="17" customFormat="1">
      <c r="C27" s="21" t="s">
        <v>377</v>
      </c>
      <c r="G27" s="20">
        <v>55689.58</v>
      </c>
      <c r="H27" s="19">
        <v>48131.360000000001</v>
      </c>
      <c r="I27" s="18">
        <f>SUM(I44,I41,I35,I28)</f>
        <v>39223.08</v>
      </c>
    </row>
    <row r="28" spans="3:12" s="17" customFormat="1">
      <c r="C28" s="21" t="s">
        <v>376</v>
      </c>
      <c r="G28" s="20">
        <v>34190</v>
      </c>
      <c r="H28" s="19">
        <v>23545.1</v>
      </c>
      <c r="I28" s="37">
        <f>SUM(I29:I34)</f>
        <v>24930.1</v>
      </c>
    </row>
    <row r="29" spans="3:12">
      <c r="C29" s="8" t="s">
        <v>375</v>
      </c>
      <c r="G29" s="11">
        <v>26010</v>
      </c>
      <c r="H29" s="10">
        <v>13575</v>
      </c>
      <c r="I29" s="9">
        <v>13000</v>
      </c>
    </row>
    <row r="30" spans="3:12" s="40" customFormat="1">
      <c r="C30" s="44" t="s">
        <v>374</v>
      </c>
      <c r="G30" s="43">
        <v>0</v>
      </c>
      <c r="H30" s="42">
        <v>461.5</v>
      </c>
      <c r="I30" s="41">
        <v>461.5</v>
      </c>
    </row>
    <row r="31" spans="3:12" s="40" customFormat="1">
      <c r="C31" s="40" t="s">
        <v>373</v>
      </c>
      <c r="G31" s="43">
        <v>1780</v>
      </c>
      <c r="H31" s="45"/>
      <c r="I31" s="41">
        <v>1780</v>
      </c>
    </row>
    <row r="32" spans="3:12" s="40" customFormat="1">
      <c r="C32" s="44" t="s">
        <v>372</v>
      </c>
      <c r="G32" s="43">
        <v>810</v>
      </c>
      <c r="H32" s="42">
        <v>630</v>
      </c>
      <c r="I32" s="41">
        <v>810</v>
      </c>
    </row>
    <row r="33" spans="3:9">
      <c r="C33" s="8" t="s">
        <v>371</v>
      </c>
      <c r="H33" s="10">
        <v>3755</v>
      </c>
      <c r="I33" s="9">
        <v>3755</v>
      </c>
    </row>
    <row r="34" spans="3:9" s="12" customFormat="1">
      <c r="C34" s="16" t="s">
        <v>370</v>
      </c>
      <c r="G34" s="23"/>
      <c r="H34" s="14">
        <v>5123.6000000000004</v>
      </c>
      <c r="I34" s="13">
        <v>5123.6000000000004</v>
      </c>
    </row>
    <row r="35" spans="3:9" s="17" customFormat="1">
      <c r="C35" s="21" t="s">
        <v>369</v>
      </c>
      <c r="G35" s="20">
        <v>9815</v>
      </c>
      <c r="H35" s="19">
        <v>9737.02</v>
      </c>
      <c r="I35" s="18">
        <f>SUM(I36:I40)</f>
        <v>13587.02</v>
      </c>
    </row>
    <row r="36" spans="3:9">
      <c r="C36" s="8" t="s">
        <v>368</v>
      </c>
      <c r="H36" s="10">
        <v>1157.02</v>
      </c>
      <c r="I36" s="9">
        <v>1157.02</v>
      </c>
    </row>
    <row r="37" spans="3:9">
      <c r="C37" s="8" t="s">
        <v>367</v>
      </c>
      <c r="H37" s="10">
        <v>8000</v>
      </c>
      <c r="I37" s="9">
        <v>8000</v>
      </c>
    </row>
    <row r="38" spans="3:9">
      <c r="C38" s="8" t="s">
        <v>366</v>
      </c>
      <c r="H38" s="10">
        <v>580</v>
      </c>
      <c r="I38" s="9">
        <v>580</v>
      </c>
    </row>
    <row r="39" spans="3:9">
      <c r="C39" s="8" t="s">
        <v>365</v>
      </c>
      <c r="G39" s="11">
        <v>350</v>
      </c>
      <c r="H39" s="10">
        <v>0</v>
      </c>
      <c r="I39" s="9">
        <v>350</v>
      </c>
    </row>
    <row r="40" spans="3:9">
      <c r="C40" s="1" t="s">
        <v>364</v>
      </c>
      <c r="G40" s="11">
        <v>0</v>
      </c>
      <c r="I40" s="9">
        <v>3500</v>
      </c>
    </row>
    <row r="41" spans="3:9" s="17" customFormat="1">
      <c r="C41" s="21" t="s">
        <v>363</v>
      </c>
      <c r="G41" s="20">
        <v>-12877.18</v>
      </c>
      <c r="H41" s="19">
        <v>-8658.24</v>
      </c>
      <c r="I41" s="18">
        <f>SUM(I42:I43)</f>
        <v>-12877.18</v>
      </c>
    </row>
    <row r="42" spans="3:9">
      <c r="C42" s="8" t="s">
        <v>362</v>
      </c>
      <c r="G42" s="11">
        <v>-12811</v>
      </c>
      <c r="H42" s="10">
        <v>-8624</v>
      </c>
      <c r="I42" s="9">
        <v>-12811</v>
      </c>
    </row>
    <row r="43" spans="3:9" s="12" customFormat="1">
      <c r="C43" s="16" t="s">
        <v>361</v>
      </c>
      <c r="G43" s="15">
        <v>-66.180000000000007</v>
      </c>
      <c r="H43" s="14">
        <v>-34.24</v>
      </c>
      <c r="I43" s="13">
        <v>-66.180000000000007</v>
      </c>
    </row>
    <row r="44" spans="3:9" s="17" customFormat="1">
      <c r="C44" s="21" t="s">
        <v>360</v>
      </c>
      <c r="G44" s="20">
        <v>24561.759999999998</v>
      </c>
      <c r="H44" s="19">
        <v>23507.48</v>
      </c>
      <c r="I44" s="18">
        <f>SUM(I45:I52)</f>
        <v>13583.140000000001</v>
      </c>
    </row>
    <row r="45" spans="3:9">
      <c r="C45" s="8" t="s">
        <v>359</v>
      </c>
      <c r="G45" s="11">
        <v>14649</v>
      </c>
      <c r="H45" s="10">
        <v>6726</v>
      </c>
      <c r="I45" s="9">
        <v>0</v>
      </c>
    </row>
    <row r="46" spans="3:9">
      <c r="C46" s="8" t="s">
        <v>358</v>
      </c>
      <c r="H46" s="10">
        <v>180</v>
      </c>
      <c r="I46" s="9">
        <v>180</v>
      </c>
    </row>
    <row r="47" spans="3:9">
      <c r="C47" s="8" t="s">
        <v>357</v>
      </c>
      <c r="G47" s="11">
        <v>7841.72</v>
      </c>
      <c r="H47" s="10">
        <v>10332.01</v>
      </c>
      <c r="I47" s="9">
        <v>7841.72</v>
      </c>
    </row>
    <row r="48" spans="3:9">
      <c r="C48" s="8" t="s">
        <v>356</v>
      </c>
      <c r="H48" s="10">
        <v>860</v>
      </c>
      <c r="I48" s="9">
        <v>860</v>
      </c>
    </row>
    <row r="49" spans="2:9">
      <c r="C49" s="8" t="s">
        <v>355</v>
      </c>
      <c r="G49" s="11">
        <v>564</v>
      </c>
      <c r="H49" s="10">
        <v>400.3</v>
      </c>
      <c r="I49" s="9">
        <v>564</v>
      </c>
    </row>
    <row r="50" spans="2:9">
      <c r="C50" s="8" t="s">
        <v>354</v>
      </c>
      <c r="G50" s="11">
        <v>1007.12</v>
      </c>
      <c r="H50" s="10">
        <v>1878.87</v>
      </c>
      <c r="I50" s="9">
        <v>1007.12</v>
      </c>
    </row>
    <row r="51" spans="2:9">
      <c r="C51" s="8" t="s">
        <v>353</v>
      </c>
      <c r="G51" s="11">
        <v>0</v>
      </c>
      <c r="H51" s="10">
        <v>2685.9</v>
      </c>
      <c r="I51" s="9">
        <v>2685.9</v>
      </c>
    </row>
    <row r="52" spans="2:9" s="12" customFormat="1">
      <c r="C52" s="16" t="s">
        <v>352</v>
      </c>
      <c r="G52" s="23"/>
      <c r="H52" s="14">
        <v>444.4</v>
      </c>
      <c r="I52" s="13">
        <v>444.4</v>
      </c>
    </row>
    <row r="53" spans="2:9" s="17" customFormat="1">
      <c r="B53" s="21" t="s">
        <v>351</v>
      </c>
      <c r="G53" s="20">
        <v>100</v>
      </c>
      <c r="H53" s="19">
        <v>0</v>
      </c>
      <c r="I53" s="18">
        <v>0</v>
      </c>
    </row>
    <row r="54" spans="2:9" s="17" customFormat="1">
      <c r="B54" s="21" t="s">
        <v>350</v>
      </c>
      <c r="G54" s="20">
        <v>0</v>
      </c>
      <c r="H54" s="19">
        <v>1262.55</v>
      </c>
      <c r="I54" s="18">
        <f>SUM(I55)</f>
        <v>1262.55</v>
      </c>
    </row>
    <row r="55" spans="2:9" s="17" customFormat="1">
      <c r="B55" s="21" t="s">
        <v>349</v>
      </c>
      <c r="G55" s="20">
        <v>0</v>
      </c>
      <c r="H55" s="19">
        <v>1262.55</v>
      </c>
      <c r="I55" s="18">
        <f>SUM(I56)</f>
        <v>1262.55</v>
      </c>
    </row>
    <row r="56" spans="2:9" s="17" customFormat="1">
      <c r="B56" s="21" t="s">
        <v>348</v>
      </c>
      <c r="G56" s="20">
        <v>0</v>
      </c>
      <c r="H56" s="19">
        <v>1262.55</v>
      </c>
      <c r="I56" s="18">
        <v>1262.55</v>
      </c>
    </row>
    <row r="57" spans="2:9" s="17" customFormat="1">
      <c r="B57" s="21" t="s">
        <v>347</v>
      </c>
      <c r="G57" s="20">
        <v>0</v>
      </c>
      <c r="H57" s="19">
        <v>-34760.31</v>
      </c>
      <c r="I57" s="18">
        <f>SUM(I86,I84,I78,I58)</f>
        <v>-50427.54</v>
      </c>
    </row>
    <row r="58" spans="2:9" s="17" customFormat="1">
      <c r="B58" s="21" t="s">
        <v>346</v>
      </c>
      <c r="G58" s="20">
        <v>-35479.49</v>
      </c>
      <c r="H58" s="19">
        <v>-24626.43</v>
      </c>
      <c r="I58" s="18">
        <f>SUM(I60:I77)</f>
        <v>-28099.850000000002</v>
      </c>
    </row>
    <row r="59" spans="2:9">
      <c r="B59" s="8" t="s">
        <v>345</v>
      </c>
      <c r="H59" s="10">
        <v>-218.48</v>
      </c>
      <c r="I59" s="9">
        <v>-218.48</v>
      </c>
    </row>
    <row r="60" spans="2:9">
      <c r="B60" s="8" t="s">
        <v>344</v>
      </c>
      <c r="G60" s="11">
        <v>-21806.54</v>
      </c>
      <c r="H60" s="10">
        <v>-453.24</v>
      </c>
      <c r="I60" s="9">
        <v>-500</v>
      </c>
    </row>
    <row r="61" spans="2:9">
      <c r="B61" s="8" t="s">
        <v>343</v>
      </c>
      <c r="G61" s="11">
        <v>-276.77999999999997</v>
      </c>
      <c r="H61" s="10">
        <v>-2233.7600000000002</v>
      </c>
      <c r="I61" s="9">
        <v>-2233.7600000000002</v>
      </c>
    </row>
    <row r="62" spans="2:9">
      <c r="B62" s="8" t="s">
        <v>342</v>
      </c>
      <c r="G62" s="11">
        <v>-1005</v>
      </c>
      <c r="H62" s="10">
        <v>-846.55</v>
      </c>
      <c r="I62" s="9">
        <v>-1005</v>
      </c>
    </row>
    <row r="63" spans="2:9">
      <c r="B63" s="8" t="s">
        <v>341</v>
      </c>
      <c r="G63" s="11">
        <v>-1283.5999999999999</v>
      </c>
      <c r="H63" s="10">
        <v>-1182</v>
      </c>
      <c r="I63" s="9">
        <v>-1283.5999999999999</v>
      </c>
    </row>
    <row r="64" spans="2:9">
      <c r="B64" s="8" t="s">
        <v>340</v>
      </c>
      <c r="H64" s="10">
        <v>-32.58</v>
      </c>
      <c r="I64" s="9">
        <v>-32.58</v>
      </c>
    </row>
    <row r="65" spans="2:9">
      <c r="B65" s="8" t="s">
        <v>339</v>
      </c>
      <c r="G65" s="11">
        <v>-102.45</v>
      </c>
      <c r="H65" s="10">
        <v>-162.24</v>
      </c>
      <c r="I65" s="9">
        <v>-102.45</v>
      </c>
    </row>
    <row r="66" spans="2:9">
      <c r="B66" s="8" t="s">
        <v>338</v>
      </c>
      <c r="G66" s="11">
        <v>-258.68</v>
      </c>
      <c r="H66" s="10">
        <v>-2083.75</v>
      </c>
      <c r="I66" s="9">
        <v>-2000</v>
      </c>
    </row>
    <row r="67" spans="2:9">
      <c r="B67" s="8" t="s">
        <v>337</v>
      </c>
      <c r="G67" s="11">
        <v>-938.25</v>
      </c>
      <c r="H67" s="10">
        <v>0</v>
      </c>
      <c r="I67" s="9">
        <v>-938.25</v>
      </c>
    </row>
    <row r="68" spans="2:9">
      <c r="B68" s="8" t="s">
        <v>336</v>
      </c>
      <c r="H68" s="10">
        <v>-604.65</v>
      </c>
      <c r="I68" s="9">
        <v>-604.65</v>
      </c>
    </row>
    <row r="69" spans="2:9">
      <c r="B69" s="8" t="s">
        <v>335</v>
      </c>
      <c r="G69" s="11">
        <v>-1808.55</v>
      </c>
      <c r="H69" s="10">
        <v>-2255</v>
      </c>
      <c r="I69" s="9">
        <v>-3000</v>
      </c>
    </row>
    <row r="70" spans="2:9">
      <c r="B70" s="8" t="s">
        <v>334</v>
      </c>
      <c r="G70" s="11">
        <v>-33</v>
      </c>
      <c r="H70" s="10">
        <v>-3389.35</v>
      </c>
      <c r="I70" s="9">
        <v>-3400</v>
      </c>
    </row>
    <row r="71" spans="2:9">
      <c r="B71" s="8" t="s">
        <v>333</v>
      </c>
      <c r="H71" s="10">
        <v>-365.23</v>
      </c>
      <c r="I71" s="2">
        <v>-500</v>
      </c>
    </row>
    <row r="72" spans="2:9">
      <c r="B72" s="8" t="s">
        <v>332</v>
      </c>
      <c r="G72" s="11">
        <v>-967.74</v>
      </c>
      <c r="H72" s="10">
        <v>0</v>
      </c>
      <c r="I72" s="9">
        <v>-967.74</v>
      </c>
    </row>
    <row r="73" spans="2:9">
      <c r="B73" s="8" t="s">
        <v>331</v>
      </c>
      <c r="G73" s="11"/>
      <c r="H73" s="10">
        <v>-3979.48</v>
      </c>
      <c r="I73" s="9">
        <v>-3500</v>
      </c>
    </row>
    <row r="74" spans="2:9">
      <c r="B74" s="8" t="s">
        <v>330</v>
      </c>
      <c r="G74" s="11">
        <v>-792.96</v>
      </c>
      <c r="H74" s="10">
        <v>-1581.26</v>
      </c>
      <c r="I74" s="9">
        <v>-792.96</v>
      </c>
    </row>
    <row r="75" spans="2:9">
      <c r="B75" s="8" t="s">
        <v>329</v>
      </c>
      <c r="H75" s="10">
        <v>-4469.93</v>
      </c>
      <c r="I75" s="9">
        <v>-4469.93</v>
      </c>
    </row>
    <row r="76" spans="2:9">
      <c r="B76" s="8" t="s">
        <v>328</v>
      </c>
      <c r="H76" s="10">
        <v>-768.93</v>
      </c>
      <c r="I76" s="9">
        <v>-768.93</v>
      </c>
    </row>
    <row r="77" spans="2:9" s="12" customFormat="1">
      <c r="B77" s="16" t="s">
        <v>327</v>
      </c>
      <c r="G77" s="23"/>
      <c r="H77" s="14">
        <v>0</v>
      </c>
      <c r="I77" s="13">
        <v>-2000</v>
      </c>
    </row>
    <row r="78" spans="2:9" s="17" customFormat="1">
      <c r="B78" s="21" t="s">
        <v>326</v>
      </c>
      <c r="G78" s="20">
        <v>-712.57</v>
      </c>
      <c r="H78" s="19">
        <v>-8950.2800000000007</v>
      </c>
      <c r="I78" s="37">
        <f>SUM(I79:I83)</f>
        <v>-21144.09</v>
      </c>
    </row>
    <row r="79" spans="2:9">
      <c r="B79" s="8" t="s">
        <v>325</v>
      </c>
      <c r="H79" s="10">
        <v>-3775.07</v>
      </c>
      <c r="I79" s="9">
        <v>-3775.07</v>
      </c>
    </row>
    <row r="80" spans="2:9">
      <c r="B80" s="8" t="s">
        <v>324</v>
      </c>
      <c r="G80" s="11">
        <v>-17923.32</v>
      </c>
      <c r="H80" s="10">
        <v>-3336</v>
      </c>
      <c r="I80" s="9">
        <v>-12000</v>
      </c>
    </row>
    <row r="81" spans="2:9">
      <c r="B81" s="8" t="s">
        <v>323</v>
      </c>
      <c r="G81" s="11">
        <v>-3768.9</v>
      </c>
      <c r="H81" s="10">
        <v>-1690.04</v>
      </c>
      <c r="I81" s="9">
        <v>-2000</v>
      </c>
    </row>
    <row r="82" spans="2:9">
      <c r="B82" s="8" t="s">
        <v>322</v>
      </c>
      <c r="G82" s="11">
        <v>-3369.02</v>
      </c>
      <c r="H82" s="10">
        <v>-99.17</v>
      </c>
      <c r="I82" s="9">
        <v>-3369.02</v>
      </c>
    </row>
    <row r="83" spans="2:9" s="12" customFormat="1">
      <c r="B83" s="16" t="s">
        <v>321</v>
      </c>
      <c r="G83" s="23"/>
      <c r="H83" s="14">
        <v>-50</v>
      </c>
      <c r="I83" s="22">
        <v>0</v>
      </c>
    </row>
    <row r="84" spans="2:9" s="17" customFormat="1">
      <c r="B84" s="21" t="s">
        <v>320</v>
      </c>
      <c r="G84" s="24"/>
      <c r="H84" s="19">
        <v>358.16</v>
      </c>
      <c r="I84" s="18">
        <v>358.16</v>
      </c>
    </row>
    <row r="85" spans="2:9" s="17" customFormat="1">
      <c r="B85" s="21" t="s">
        <v>319</v>
      </c>
      <c r="G85" s="24"/>
      <c r="H85" s="19">
        <v>358.16</v>
      </c>
      <c r="I85" s="18">
        <v>358.16</v>
      </c>
    </row>
    <row r="86" spans="2:9" s="17" customFormat="1">
      <c r="B86" s="21" t="s">
        <v>318</v>
      </c>
      <c r="G86" s="20">
        <v>-10785.4</v>
      </c>
      <c r="H86" s="19">
        <v>-1541.76</v>
      </c>
      <c r="I86" s="18">
        <v>-1541.76</v>
      </c>
    </row>
    <row r="87" spans="2:9" s="17" customFormat="1">
      <c r="B87" s="21" t="s">
        <v>317</v>
      </c>
      <c r="G87" s="20">
        <v>4250.37</v>
      </c>
      <c r="H87" s="19">
        <v>-1541.76</v>
      </c>
      <c r="I87" s="18">
        <v>-1541.76</v>
      </c>
    </row>
    <row r="88" spans="2:9" s="17" customFormat="1">
      <c r="B88" s="21" t="s">
        <v>316</v>
      </c>
      <c r="G88" s="20">
        <v>914095.95</v>
      </c>
      <c r="H88" s="19">
        <v>1114919.1499999999</v>
      </c>
      <c r="I88" s="18">
        <f>SUM(I126,I89)</f>
        <v>1136785.23</v>
      </c>
    </row>
    <row r="89" spans="2:9" s="17" customFormat="1">
      <c r="C89" s="21" t="s">
        <v>315</v>
      </c>
      <c r="G89" s="20">
        <v>377783.94</v>
      </c>
      <c r="H89" s="19">
        <v>509145.65</v>
      </c>
      <c r="I89" s="18">
        <f>SUM(I96,I100,I120,I90)</f>
        <v>514015.24000000005</v>
      </c>
    </row>
    <row r="90" spans="2:9" s="17" customFormat="1">
      <c r="C90" s="21" t="s">
        <v>314</v>
      </c>
      <c r="G90" s="20">
        <v>19997</v>
      </c>
      <c r="H90" s="19">
        <v>17904.22</v>
      </c>
      <c r="I90" s="18">
        <v>19997</v>
      </c>
    </row>
    <row r="91" spans="2:9">
      <c r="C91" s="8" t="s">
        <v>313</v>
      </c>
      <c r="G91" s="11">
        <v>4250</v>
      </c>
      <c r="H91" s="10">
        <v>2450</v>
      </c>
      <c r="I91" s="9">
        <v>4250</v>
      </c>
    </row>
    <row r="92" spans="2:9">
      <c r="C92" s="8" t="s">
        <v>312</v>
      </c>
      <c r="G92" s="11">
        <v>680</v>
      </c>
      <c r="H92" s="10">
        <v>80</v>
      </c>
      <c r="I92" s="9">
        <v>680</v>
      </c>
    </row>
    <row r="93" spans="2:9">
      <c r="C93" s="8" t="s">
        <v>311</v>
      </c>
      <c r="G93" s="11">
        <v>14706</v>
      </c>
      <c r="H93" s="10">
        <v>13672.02</v>
      </c>
      <c r="I93" s="9">
        <v>14706</v>
      </c>
    </row>
    <row r="94" spans="2:9">
      <c r="C94" s="8" t="s">
        <v>310</v>
      </c>
      <c r="H94" s="10">
        <v>263.2</v>
      </c>
      <c r="I94" s="9">
        <v>263.2</v>
      </c>
    </row>
    <row r="95" spans="2:9" s="12" customFormat="1">
      <c r="C95" s="16" t="s">
        <v>309</v>
      </c>
      <c r="G95" s="15">
        <v>321</v>
      </c>
      <c r="H95" s="14">
        <v>204</v>
      </c>
      <c r="I95" s="13">
        <v>321</v>
      </c>
    </row>
    <row r="96" spans="2:9" s="17" customFormat="1">
      <c r="C96" s="21" t="s">
        <v>308</v>
      </c>
      <c r="G96" s="20">
        <v>2073.21</v>
      </c>
      <c r="H96" s="19">
        <v>0</v>
      </c>
      <c r="I96" s="18">
        <f>SUM(I97:I99)</f>
        <v>1235</v>
      </c>
    </row>
    <row r="97" spans="3:10">
      <c r="C97" s="8" t="s">
        <v>307</v>
      </c>
      <c r="H97" s="10">
        <v>1135</v>
      </c>
      <c r="I97" s="9">
        <v>1135</v>
      </c>
    </row>
    <row r="98" spans="3:10">
      <c r="C98" s="8" t="s">
        <v>306</v>
      </c>
      <c r="H98" s="10">
        <v>100</v>
      </c>
      <c r="I98" s="9">
        <v>100</v>
      </c>
    </row>
    <row r="99" spans="3:10" s="12" customFormat="1">
      <c r="C99" s="16" t="s">
        <v>305</v>
      </c>
      <c r="G99" s="15">
        <v>2073.21</v>
      </c>
      <c r="H99" s="14">
        <v>0</v>
      </c>
      <c r="I99" s="13">
        <v>0</v>
      </c>
    </row>
    <row r="100" spans="3:10" s="17" customFormat="1">
      <c r="C100" s="21" t="s">
        <v>304</v>
      </c>
      <c r="G100" s="20">
        <v>352354.48</v>
      </c>
      <c r="H100" s="19">
        <v>482121.88</v>
      </c>
      <c r="I100" s="18">
        <f>SUM(I101:I119)</f>
        <v>483663.69000000006</v>
      </c>
    </row>
    <row r="101" spans="3:10">
      <c r="C101" s="8" t="s">
        <v>303</v>
      </c>
      <c r="G101" s="11">
        <v>53316.25</v>
      </c>
      <c r="H101" s="10">
        <v>43933.72</v>
      </c>
      <c r="I101" s="9">
        <v>53316.25</v>
      </c>
    </row>
    <row r="102" spans="3:10">
      <c r="C102" s="8" t="s">
        <v>302</v>
      </c>
      <c r="G102" s="11">
        <v>4350</v>
      </c>
      <c r="H102" s="10">
        <v>2100</v>
      </c>
      <c r="I102" s="9">
        <v>4350</v>
      </c>
    </row>
    <row r="103" spans="3:10">
      <c r="C103" s="8" t="s">
        <v>301</v>
      </c>
      <c r="G103" s="11">
        <v>29531.01</v>
      </c>
      <c r="H103" s="10">
        <v>21013.5</v>
      </c>
      <c r="I103" s="9">
        <v>32000</v>
      </c>
    </row>
    <row r="104" spans="3:10">
      <c r="C104" s="8" t="s">
        <v>300</v>
      </c>
      <c r="G104" s="11">
        <v>6080</v>
      </c>
      <c r="H104" s="10">
        <v>2660</v>
      </c>
      <c r="I104" s="9">
        <v>6080</v>
      </c>
    </row>
    <row r="105" spans="3:10">
      <c r="C105" s="8" t="s">
        <v>299</v>
      </c>
      <c r="G105" s="11">
        <v>1112.25</v>
      </c>
      <c r="H105" s="10">
        <v>562.5</v>
      </c>
      <c r="I105" s="9">
        <v>1112.25</v>
      </c>
    </row>
    <row r="106" spans="3:10">
      <c r="C106" s="8" t="s">
        <v>298</v>
      </c>
      <c r="G106" s="11">
        <v>70</v>
      </c>
      <c r="H106" s="10">
        <v>110</v>
      </c>
      <c r="I106" s="9">
        <v>70</v>
      </c>
    </row>
    <row r="107" spans="3:10">
      <c r="C107" s="8" t="s">
        <v>297</v>
      </c>
      <c r="G107" s="11">
        <v>74355.42</v>
      </c>
      <c r="H107" s="10">
        <v>205350.8</v>
      </c>
      <c r="I107" s="9">
        <v>92000</v>
      </c>
    </row>
    <row r="108" spans="3:10">
      <c r="C108" s="8" t="s">
        <v>296</v>
      </c>
      <c r="G108" s="11">
        <v>116650.8</v>
      </c>
      <c r="H108" s="10">
        <v>169630.25</v>
      </c>
      <c r="I108" s="9">
        <v>155000</v>
      </c>
    </row>
    <row r="109" spans="3:10">
      <c r="C109" s="8" t="s">
        <v>295</v>
      </c>
      <c r="G109" s="11">
        <v>44860</v>
      </c>
      <c r="H109" s="10">
        <v>31337.1</v>
      </c>
      <c r="I109" s="9">
        <v>50000</v>
      </c>
    </row>
    <row r="110" spans="3:10">
      <c r="C110" s="8" t="s">
        <v>294</v>
      </c>
      <c r="G110" s="11">
        <v>6635</v>
      </c>
      <c r="H110" s="10">
        <v>4323.82</v>
      </c>
      <c r="I110" s="9">
        <v>6635</v>
      </c>
    </row>
    <row r="111" spans="3:10">
      <c r="C111" s="1" t="s">
        <v>293</v>
      </c>
      <c r="G111" s="11">
        <v>0</v>
      </c>
      <c r="I111" s="30">
        <v>72000</v>
      </c>
      <c r="J111" s="39"/>
    </row>
    <row r="112" spans="3:10">
      <c r="C112" s="8" t="s">
        <v>292</v>
      </c>
      <c r="G112" s="11">
        <v>2412.9</v>
      </c>
      <c r="H112" s="10">
        <v>205</v>
      </c>
      <c r="I112" s="9">
        <v>205</v>
      </c>
    </row>
    <row r="113" spans="3:9">
      <c r="C113" s="8" t="s">
        <v>291</v>
      </c>
      <c r="G113" s="11">
        <v>50</v>
      </c>
      <c r="H113" s="10">
        <v>16.53</v>
      </c>
      <c r="I113" s="9">
        <v>16.53</v>
      </c>
    </row>
    <row r="114" spans="3:9">
      <c r="C114" s="8" t="s">
        <v>290</v>
      </c>
      <c r="G114" s="11">
        <v>75</v>
      </c>
      <c r="H114" s="10">
        <v>158.5</v>
      </c>
      <c r="I114" s="9">
        <v>158.5</v>
      </c>
    </row>
    <row r="115" spans="3:9">
      <c r="C115" s="8" t="s">
        <v>289</v>
      </c>
      <c r="H115" s="10">
        <v>500</v>
      </c>
      <c r="I115" s="9">
        <v>500</v>
      </c>
    </row>
    <row r="116" spans="3:9">
      <c r="C116" s="8" t="s">
        <v>288</v>
      </c>
      <c r="H116" s="10">
        <v>6.02</v>
      </c>
      <c r="I116" s="9">
        <v>6.02</v>
      </c>
    </row>
    <row r="117" spans="3:9">
      <c r="C117" s="8" t="s">
        <v>287</v>
      </c>
      <c r="H117" s="10">
        <v>142.63999999999999</v>
      </c>
      <c r="I117" s="9">
        <v>142.63999999999999</v>
      </c>
    </row>
    <row r="118" spans="3:9">
      <c r="C118" s="8" t="s">
        <v>286</v>
      </c>
      <c r="H118" s="10">
        <v>71.5</v>
      </c>
      <c r="I118" s="9">
        <v>71.5</v>
      </c>
    </row>
    <row r="119" spans="3:9" s="12" customFormat="1">
      <c r="C119" s="16" t="s">
        <v>285</v>
      </c>
      <c r="G119" s="23"/>
      <c r="H119" s="14">
        <v>0</v>
      </c>
      <c r="I119" s="13">
        <v>10000</v>
      </c>
    </row>
    <row r="120" spans="3:9" s="17" customFormat="1">
      <c r="C120" s="21" t="s">
        <v>284</v>
      </c>
      <c r="G120" s="20">
        <v>3359.25</v>
      </c>
      <c r="H120" s="19">
        <v>9119.5499999999993</v>
      </c>
      <c r="I120" s="18">
        <f>SUM(I121:I125)</f>
        <v>9119.5499999999993</v>
      </c>
    </row>
    <row r="121" spans="3:9">
      <c r="C121" s="8" t="s">
        <v>283</v>
      </c>
      <c r="H121" s="10">
        <v>290</v>
      </c>
      <c r="I121" s="9">
        <v>290</v>
      </c>
    </row>
    <row r="122" spans="3:9">
      <c r="C122" s="8" t="s">
        <v>282</v>
      </c>
      <c r="G122" s="11">
        <v>250</v>
      </c>
      <c r="H122" s="10">
        <v>1399.55</v>
      </c>
      <c r="I122" s="9">
        <v>1399.55</v>
      </c>
    </row>
    <row r="123" spans="3:9">
      <c r="C123" s="8" t="s">
        <v>281</v>
      </c>
      <c r="G123" s="11">
        <v>700</v>
      </c>
      <c r="H123" s="10">
        <v>700</v>
      </c>
      <c r="I123" s="9">
        <v>700</v>
      </c>
    </row>
    <row r="124" spans="3:9">
      <c r="C124" s="8" t="s">
        <v>280</v>
      </c>
      <c r="G124" s="11">
        <v>2100</v>
      </c>
      <c r="H124" s="10">
        <v>5830</v>
      </c>
      <c r="I124" s="9">
        <v>5830</v>
      </c>
    </row>
    <row r="125" spans="3:9" s="12" customFormat="1">
      <c r="C125" s="16" t="s">
        <v>279</v>
      </c>
      <c r="G125" s="15">
        <v>0</v>
      </c>
      <c r="H125" s="14">
        <v>900</v>
      </c>
      <c r="I125" s="13">
        <v>900</v>
      </c>
    </row>
    <row r="126" spans="3:9" s="17" customFormat="1">
      <c r="C126" s="21" t="s">
        <v>278</v>
      </c>
      <c r="G126" s="20">
        <v>536312.01</v>
      </c>
      <c r="H126" s="19">
        <v>605773.5</v>
      </c>
      <c r="I126" s="18">
        <f>SUM(I132,I136,I141,I143,I127)</f>
        <v>622769.99</v>
      </c>
    </row>
    <row r="127" spans="3:9" s="17" customFormat="1">
      <c r="C127" s="21" t="s">
        <v>277</v>
      </c>
      <c r="G127" s="20">
        <v>201948.53</v>
      </c>
      <c r="H127" s="19">
        <v>235730.69</v>
      </c>
      <c r="I127" s="18">
        <f>SUM(I128:I131)</f>
        <v>230000</v>
      </c>
    </row>
    <row r="128" spans="3:9">
      <c r="C128" s="8" t="s">
        <v>276</v>
      </c>
      <c r="G128" s="11">
        <v>175795.64</v>
      </c>
      <c r="H128" s="10">
        <v>227330.69</v>
      </c>
      <c r="I128" s="9">
        <v>230000</v>
      </c>
    </row>
    <row r="129" spans="3:9">
      <c r="C129" s="8" t="s">
        <v>275</v>
      </c>
      <c r="H129" s="10">
        <v>8400</v>
      </c>
      <c r="I129" s="2">
        <v>0</v>
      </c>
    </row>
    <row r="130" spans="3:9">
      <c r="C130" s="8" t="s">
        <v>274</v>
      </c>
      <c r="G130" s="11">
        <v>0</v>
      </c>
      <c r="H130" s="10">
        <v>0</v>
      </c>
      <c r="I130" s="9">
        <v>0</v>
      </c>
    </row>
    <row r="131" spans="3:9" s="12" customFormat="1">
      <c r="C131" s="16" t="s">
        <v>273</v>
      </c>
      <c r="G131" s="15">
        <v>13552.89</v>
      </c>
      <c r="H131" s="14">
        <v>0</v>
      </c>
      <c r="I131" s="13">
        <v>0</v>
      </c>
    </row>
    <row r="132" spans="3:9" s="17" customFormat="1">
      <c r="C132" s="21" t="s">
        <v>272</v>
      </c>
      <c r="G132" s="20">
        <v>38702.589999999997</v>
      </c>
      <c r="H132" s="19">
        <v>69912.160000000003</v>
      </c>
      <c r="I132" s="18">
        <f>SUM(I133:I135)</f>
        <v>74000</v>
      </c>
    </row>
    <row r="133" spans="3:9">
      <c r="C133" s="8" t="s">
        <v>271</v>
      </c>
      <c r="G133" s="11">
        <v>14796.22</v>
      </c>
      <c r="H133" s="10">
        <v>3000</v>
      </c>
      <c r="I133" s="9">
        <v>3000</v>
      </c>
    </row>
    <row r="134" spans="3:9">
      <c r="C134" s="8" t="s">
        <v>270</v>
      </c>
      <c r="G134" s="11">
        <v>4125</v>
      </c>
      <c r="H134" s="10">
        <v>1947.26</v>
      </c>
      <c r="I134" s="9">
        <v>2000</v>
      </c>
    </row>
    <row r="135" spans="3:9" s="12" customFormat="1">
      <c r="C135" s="16" t="s">
        <v>269</v>
      </c>
      <c r="G135" s="15">
        <v>19781.37</v>
      </c>
      <c r="H135" s="14">
        <v>64964.9</v>
      </c>
      <c r="I135" s="13">
        <v>69000</v>
      </c>
    </row>
    <row r="136" spans="3:9" s="17" customFormat="1">
      <c r="C136" s="21" t="s">
        <v>268</v>
      </c>
      <c r="G136" s="20">
        <v>145493.14000000001</v>
      </c>
      <c r="H136" s="19">
        <v>141325.99</v>
      </c>
      <c r="I136" s="18">
        <f>SUM(I137:I140)</f>
        <v>141269.99</v>
      </c>
    </row>
    <row r="137" spans="3:9">
      <c r="C137" s="8" t="s">
        <v>267</v>
      </c>
      <c r="G137" s="11">
        <v>119000</v>
      </c>
      <c r="H137" s="10">
        <v>110000</v>
      </c>
      <c r="I137" s="9">
        <v>110000</v>
      </c>
    </row>
    <row r="138" spans="3:9">
      <c r="C138" s="8" t="s">
        <v>266</v>
      </c>
      <c r="G138" s="11">
        <v>4800</v>
      </c>
      <c r="H138" s="10">
        <v>8000</v>
      </c>
      <c r="I138" s="9">
        <v>8000</v>
      </c>
    </row>
    <row r="139" spans="3:9">
      <c r="C139" s="8" t="s">
        <v>265</v>
      </c>
      <c r="G139" s="11">
        <v>12000</v>
      </c>
      <c r="H139" s="10">
        <v>12056</v>
      </c>
      <c r="I139" s="9">
        <v>12000</v>
      </c>
    </row>
    <row r="140" spans="3:9" s="12" customFormat="1">
      <c r="C140" s="16" t="s">
        <v>264</v>
      </c>
      <c r="G140" s="15">
        <v>9693.14</v>
      </c>
      <c r="H140" s="14">
        <v>11269.99</v>
      </c>
      <c r="I140" s="13">
        <v>11269.99</v>
      </c>
    </row>
    <row r="141" spans="3:9" s="17" customFormat="1">
      <c r="C141" s="21" t="s">
        <v>263</v>
      </c>
      <c r="G141" s="20">
        <v>9598.17</v>
      </c>
      <c r="H141" s="19">
        <v>13007.42</v>
      </c>
      <c r="I141" s="18">
        <f>SUM(I142)</f>
        <v>10500</v>
      </c>
    </row>
    <row r="142" spans="3:9" s="17" customFormat="1">
      <c r="C142" s="21" t="s">
        <v>262</v>
      </c>
      <c r="G142" s="20">
        <v>9598.17</v>
      </c>
      <c r="H142" s="19">
        <v>13007.42</v>
      </c>
      <c r="I142" s="18">
        <v>10500</v>
      </c>
    </row>
    <row r="143" spans="3:9" s="17" customFormat="1">
      <c r="C143" s="21" t="s">
        <v>261</v>
      </c>
      <c r="G143" s="20">
        <v>140569.57999999999</v>
      </c>
      <c r="H143" s="19">
        <v>145797.24</v>
      </c>
      <c r="I143" s="18">
        <f>SUM(I144:I147)</f>
        <v>167000</v>
      </c>
    </row>
    <row r="144" spans="3:9">
      <c r="C144" s="8" t="s">
        <v>260</v>
      </c>
      <c r="G144" s="11">
        <v>104902.91</v>
      </c>
      <c r="H144" s="10">
        <v>124355.17</v>
      </c>
      <c r="I144" s="30">
        <v>155000</v>
      </c>
    </row>
    <row r="145" spans="2:10">
      <c r="C145" s="8" t="s">
        <v>259</v>
      </c>
      <c r="G145" s="11">
        <v>13000</v>
      </c>
      <c r="H145" s="10">
        <v>12000</v>
      </c>
      <c r="I145" s="9">
        <v>12000</v>
      </c>
    </row>
    <row r="146" spans="2:10">
      <c r="C146" s="8" t="s">
        <v>258</v>
      </c>
      <c r="H146" s="10">
        <v>108.74</v>
      </c>
      <c r="I146" s="2">
        <v>0</v>
      </c>
    </row>
    <row r="147" spans="2:10" s="12" customFormat="1">
      <c r="C147" s="16" t="s">
        <v>257</v>
      </c>
      <c r="G147" s="15">
        <v>13666.67</v>
      </c>
      <c r="H147" s="14">
        <v>9333.33</v>
      </c>
      <c r="I147" s="13">
        <v>0</v>
      </c>
    </row>
    <row r="148" spans="2:10" s="17" customFormat="1">
      <c r="B148" s="21" t="s">
        <v>256</v>
      </c>
      <c r="G148" s="20">
        <v>-470142.67</v>
      </c>
      <c r="H148" s="19">
        <v>-437768.64</v>
      </c>
      <c r="I148" s="18">
        <f>SUM(I193,I149)</f>
        <v>-515820.47999999992</v>
      </c>
    </row>
    <row r="149" spans="2:10" s="17" customFormat="1">
      <c r="C149" s="21" t="s">
        <v>255</v>
      </c>
      <c r="G149" s="20">
        <v>-349438.74</v>
      </c>
      <c r="H149" s="19">
        <v>-329623.83</v>
      </c>
      <c r="I149" s="18">
        <f>SUM(I191,I150)</f>
        <v>-386165.47999999992</v>
      </c>
    </row>
    <row r="150" spans="2:10" s="17" customFormat="1">
      <c r="C150" s="21" t="s">
        <v>254</v>
      </c>
      <c r="G150" s="20">
        <v>-349013.55</v>
      </c>
      <c r="H150" s="19">
        <v>-327799.24</v>
      </c>
      <c r="I150" s="18">
        <f>SUM(I151:I190)</f>
        <v>-384165.47999999992</v>
      </c>
    </row>
    <row r="151" spans="2:10">
      <c r="C151" s="8" t="s">
        <v>253</v>
      </c>
      <c r="G151" s="11">
        <v>-29742.22</v>
      </c>
      <c r="H151" s="10">
        <v>-29737.8</v>
      </c>
      <c r="I151" s="9">
        <v>-29742.22</v>
      </c>
    </row>
    <row r="152" spans="2:10">
      <c r="C152" s="8" t="s">
        <v>252</v>
      </c>
      <c r="G152" s="11">
        <v>-26324.16</v>
      </c>
      <c r="H152" s="10">
        <v>-27035.4</v>
      </c>
      <c r="I152" s="9">
        <v>-27035.4</v>
      </c>
    </row>
    <row r="153" spans="2:10">
      <c r="C153" s="8" t="s">
        <v>251</v>
      </c>
      <c r="G153" s="11">
        <v>-26720.95</v>
      </c>
      <c r="H153" s="10">
        <v>-27035.4</v>
      </c>
      <c r="I153" s="9">
        <v>-27035.4</v>
      </c>
    </row>
    <row r="154" spans="2:10">
      <c r="C154" s="8" t="s">
        <v>250</v>
      </c>
      <c r="G154" s="11">
        <v>-7260.82</v>
      </c>
      <c r="H154" s="10">
        <v>-8541.09</v>
      </c>
      <c r="I154" s="9">
        <v>-8541.09</v>
      </c>
    </row>
    <row r="155" spans="2:10">
      <c r="C155" s="8" t="s">
        <v>249</v>
      </c>
      <c r="G155" s="11">
        <v>-5325.07</v>
      </c>
      <c r="H155" s="10">
        <v>-9433.7199999999993</v>
      </c>
      <c r="I155" s="9">
        <v>-9433.7199999999993</v>
      </c>
    </row>
    <row r="156" spans="2:10">
      <c r="C156" s="8" t="s">
        <v>248</v>
      </c>
      <c r="G156" s="11">
        <v>-2810.89</v>
      </c>
      <c r="H156" s="10">
        <v>-2432.15</v>
      </c>
      <c r="I156" s="9">
        <v>-2810.89</v>
      </c>
    </row>
    <row r="157" spans="2:10">
      <c r="C157" s="8" t="s">
        <v>247</v>
      </c>
      <c r="G157" s="11">
        <v>-22438.19</v>
      </c>
      <c r="H157" s="10">
        <v>-21017.84</v>
      </c>
      <c r="I157" s="9">
        <v>-22438.19</v>
      </c>
    </row>
    <row r="158" spans="2:10">
      <c r="C158" s="8" t="s">
        <v>246</v>
      </c>
      <c r="G158" s="11">
        <v>-12175.73</v>
      </c>
      <c r="H158" s="10">
        <v>-81</v>
      </c>
      <c r="I158" s="9">
        <v>-4500</v>
      </c>
    </row>
    <row r="159" spans="2:10">
      <c r="C159" s="8" t="s">
        <v>245</v>
      </c>
      <c r="G159" s="11">
        <v>-3063.29</v>
      </c>
      <c r="H159" s="10">
        <v>-512.15</v>
      </c>
      <c r="I159" s="9">
        <v>-800</v>
      </c>
    </row>
    <row r="160" spans="2:10">
      <c r="C160" s="8" t="s">
        <v>244</v>
      </c>
      <c r="G160" s="11">
        <v>-26477.34</v>
      </c>
      <c r="H160" s="10">
        <v>-24684.97</v>
      </c>
      <c r="I160" s="9">
        <v>-27035.4</v>
      </c>
      <c r="J160" s="38"/>
    </row>
    <row r="161" spans="3:9">
      <c r="C161" s="8" t="s">
        <v>243</v>
      </c>
      <c r="G161" s="11">
        <v>-21705.06</v>
      </c>
      <c r="H161" s="10">
        <v>-21925.06</v>
      </c>
      <c r="I161" s="9">
        <v>-21705.06</v>
      </c>
    </row>
    <row r="162" spans="3:9">
      <c r="C162" s="8" t="s">
        <v>242</v>
      </c>
      <c r="G162" s="11">
        <v>-5550.7</v>
      </c>
      <c r="H162" s="10">
        <v>-2918.49</v>
      </c>
      <c r="I162" s="9">
        <v>-6500</v>
      </c>
    </row>
    <row r="163" spans="3:9">
      <c r="C163" s="8" t="s">
        <v>241</v>
      </c>
      <c r="H163" s="10">
        <v>-2500</v>
      </c>
      <c r="I163" s="9">
        <v>-2500</v>
      </c>
    </row>
    <row r="164" spans="3:9">
      <c r="C164" s="8" t="s">
        <v>240</v>
      </c>
      <c r="G164" s="11">
        <v>-23753.64</v>
      </c>
      <c r="H164" s="10">
        <v>-24513.360000000001</v>
      </c>
      <c r="I164" s="9">
        <v>-26324.16</v>
      </c>
    </row>
    <row r="165" spans="3:9">
      <c r="C165" s="8" t="s">
        <v>239</v>
      </c>
      <c r="G165" s="11">
        <v>-1065.7</v>
      </c>
      <c r="H165" s="10">
        <v>-1387.24</v>
      </c>
      <c r="I165" s="9">
        <v>-1065.7</v>
      </c>
    </row>
    <row r="166" spans="3:9">
      <c r="C166" s="8" t="s">
        <v>238</v>
      </c>
      <c r="G166" s="11">
        <v>-3785.56</v>
      </c>
      <c r="H166" s="10">
        <v>-3053.87</v>
      </c>
      <c r="I166" s="9">
        <v>-3785.56</v>
      </c>
    </row>
    <row r="167" spans="3:9">
      <c r="C167" s="8" t="s">
        <v>237</v>
      </c>
      <c r="G167" s="11">
        <v>-24511.82</v>
      </c>
      <c r="H167" s="10">
        <v>-24513.360000000001</v>
      </c>
      <c r="I167" s="9">
        <v>-24511.82</v>
      </c>
    </row>
    <row r="168" spans="3:9">
      <c r="C168" s="8" t="s">
        <v>236</v>
      </c>
      <c r="G168" s="11">
        <v>-4701.7</v>
      </c>
      <c r="H168" s="10">
        <v>-3602.3</v>
      </c>
      <c r="I168" s="9">
        <v>-4701.7</v>
      </c>
    </row>
    <row r="169" spans="3:9">
      <c r="C169" s="8" t="s">
        <v>235</v>
      </c>
      <c r="G169" s="11">
        <v>-20868.29</v>
      </c>
      <c r="H169" s="10">
        <v>-22800</v>
      </c>
      <c r="I169" s="9">
        <v>-22800</v>
      </c>
    </row>
    <row r="170" spans="3:9">
      <c r="C170" s="8" t="s">
        <v>234</v>
      </c>
      <c r="G170" s="11">
        <v>-4543.8599999999997</v>
      </c>
      <c r="H170" s="10">
        <v>-3602.03</v>
      </c>
      <c r="I170" s="9">
        <v>-4543.8599999999997</v>
      </c>
    </row>
    <row r="171" spans="3:9">
      <c r="C171" s="8" t="s">
        <v>233</v>
      </c>
      <c r="G171" s="11">
        <v>-2373.7800000000002</v>
      </c>
      <c r="H171" s="10">
        <v>-3016.31</v>
      </c>
      <c r="I171" s="9">
        <v>-3016.31</v>
      </c>
    </row>
    <row r="172" spans="3:9">
      <c r="C172" s="8" t="s">
        <v>232</v>
      </c>
      <c r="G172" s="11">
        <v>0</v>
      </c>
      <c r="H172" s="10">
        <v>-831.31</v>
      </c>
      <c r="I172" s="9">
        <v>-831.31</v>
      </c>
    </row>
    <row r="173" spans="3:9">
      <c r="C173" s="8" t="s">
        <v>231</v>
      </c>
      <c r="G173" s="11">
        <v>0</v>
      </c>
      <c r="H173" s="10">
        <v>-730.39</v>
      </c>
      <c r="I173" s="9">
        <v>-2500</v>
      </c>
    </row>
    <row r="174" spans="3:9">
      <c r="C174" s="8" t="s">
        <v>230</v>
      </c>
      <c r="G174" s="11">
        <v>-5473.4</v>
      </c>
      <c r="H174" s="10">
        <v>-5686.61</v>
      </c>
      <c r="I174" s="9">
        <v>-5473.4</v>
      </c>
    </row>
    <row r="175" spans="3:9">
      <c r="C175" s="8" t="s">
        <v>229</v>
      </c>
      <c r="G175" s="11"/>
      <c r="H175" s="10"/>
      <c r="I175" s="9">
        <v>-3500</v>
      </c>
    </row>
    <row r="176" spans="3:9">
      <c r="C176" s="8" t="s">
        <v>228</v>
      </c>
      <c r="G176" s="11">
        <v>-5171.37</v>
      </c>
      <c r="H176" s="10">
        <v>-11127.51</v>
      </c>
      <c r="I176" s="9">
        <v>-5171.37</v>
      </c>
    </row>
    <row r="177" spans="3:9">
      <c r="C177" s="8" t="s">
        <v>227</v>
      </c>
      <c r="G177" s="11">
        <v>-21888.22</v>
      </c>
      <c r="H177" s="10">
        <v>0</v>
      </c>
      <c r="I177" s="9">
        <v>-21888.22</v>
      </c>
    </row>
    <row r="178" spans="3:9">
      <c r="C178" s="8" t="s">
        <v>226</v>
      </c>
      <c r="G178" s="11">
        <v>-1026.92</v>
      </c>
      <c r="H178" s="10">
        <v>-5844.36</v>
      </c>
      <c r="I178" s="9">
        <v>-6500</v>
      </c>
    </row>
    <row r="179" spans="3:9">
      <c r="C179" s="8" t="s">
        <v>225</v>
      </c>
      <c r="G179" s="11">
        <v>-436.14</v>
      </c>
      <c r="H179" s="10">
        <v>-160.97</v>
      </c>
      <c r="I179" s="9">
        <v>-436.14</v>
      </c>
    </row>
    <row r="180" spans="3:9">
      <c r="C180" s="8" t="s">
        <v>224</v>
      </c>
      <c r="G180" s="11">
        <v>-1177.8399999999999</v>
      </c>
      <c r="H180" s="10">
        <v>-3445.96</v>
      </c>
      <c r="I180" s="9">
        <v>-3445.96</v>
      </c>
    </row>
    <row r="181" spans="3:9">
      <c r="C181" s="8" t="s">
        <v>223</v>
      </c>
      <c r="G181" s="11">
        <v>0</v>
      </c>
      <c r="H181" s="10">
        <v>-22800</v>
      </c>
      <c r="I181" s="9">
        <v>-22800</v>
      </c>
    </row>
    <row r="182" spans="3:9">
      <c r="C182" s="8" t="s">
        <v>222</v>
      </c>
      <c r="G182" s="11">
        <v>0</v>
      </c>
      <c r="H182" s="10">
        <v>-299.47000000000003</v>
      </c>
      <c r="I182" s="9">
        <v>-299.47000000000003</v>
      </c>
    </row>
    <row r="183" spans="3:9">
      <c r="C183" s="8" t="s">
        <v>221</v>
      </c>
      <c r="G183" s="11">
        <v>0</v>
      </c>
      <c r="H183" s="10">
        <v>-378.25</v>
      </c>
      <c r="I183" s="9">
        <v>-378.25</v>
      </c>
    </row>
    <row r="184" spans="3:9">
      <c r="C184" s="8" t="s">
        <v>220</v>
      </c>
      <c r="G184" s="11">
        <v>0</v>
      </c>
      <c r="H184" s="10">
        <v>0</v>
      </c>
      <c r="I184" s="9">
        <v>-300</v>
      </c>
    </row>
    <row r="185" spans="3:9">
      <c r="C185" s="8" t="s">
        <v>219</v>
      </c>
      <c r="G185" s="11">
        <v>0</v>
      </c>
      <c r="H185" s="10">
        <v>-1128.72</v>
      </c>
      <c r="I185" s="9">
        <v>-1128.72</v>
      </c>
    </row>
    <row r="186" spans="3:9">
      <c r="C186" s="8" t="s">
        <v>218</v>
      </c>
      <c r="G186" s="11">
        <v>0</v>
      </c>
      <c r="H186" s="10">
        <v>-4047.54</v>
      </c>
      <c r="I186" s="9">
        <v>-4047.54</v>
      </c>
    </row>
    <row r="187" spans="3:9">
      <c r="C187" s="8" t="s">
        <v>217</v>
      </c>
      <c r="H187" s="10">
        <v>-458.51</v>
      </c>
      <c r="I187" s="9">
        <v>-200</v>
      </c>
    </row>
    <row r="188" spans="3:9">
      <c r="C188" s="8" t="s">
        <v>216</v>
      </c>
      <c r="H188" s="10">
        <v>-1405.47</v>
      </c>
      <c r="I188" s="9">
        <v>-21888.22</v>
      </c>
    </row>
    <row r="189" spans="3:9">
      <c r="C189" s="8" t="s">
        <v>215</v>
      </c>
      <c r="H189" s="10">
        <v>-2137.7199999999998</v>
      </c>
      <c r="I189" s="9">
        <v>-2137.7199999999998</v>
      </c>
    </row>
    <row r="190" spans="3:9" s="12" customFormat="1">
      <c r="C190" s="16" t="s">
        <v>214</v>
      </c>
      <c r="G190" s="23"/>
      <c r="H190" s="14">
        <v>-412.68</v>
      </c>
      <c r="I190" s="13">
        <v>-412.68</v>
      </c>
    </row>
    <row r="191" spans="3:9" s="17" customFormat="1">
      <c r="C191" s="21" t="s">
        <v>213</v>
      </c>
      <c r="G191" s="20">
        <v>-425.19</v>
      </c>
      <c r="H191" s="19">
        <v>-1824.59</v>
      </c>
      <c r="I191" s="18">
        <f>SUM(I192)</f>
        <v>-2000</v>
      </c>
    </row>
    <row r="192" spans="3:9" s="17" customFormat="1">
      <c r="C192" s="21" t="s">
        <v>212</v>
      </c>
      <c r="G192" s="24"/>
      <c r="H192" s="19">
        <v>-1824.59</v>
      </c>
      <c r="I192" s="25">
        <v>-2000</v>
      </c>
    </row>
    <row r="193" spans="2:9" s="17" customFormat="1">
      <c r="C193" s="21" t="s">
        <v>211</v>
      </c>
      <c r="G193" s="20">
        <v>-120703.93</v>
      </c>
      <c r="H193" s="19">
        <v>-108144.81</v>
      </c>
      <c r="I193" s="18">
        <f>SUM(I194,I196)</f>
        <v>-129655</v>
      </c>
    </row>
    <row r="194" spans="2:9" s="17" customFormat="1">
      <c r="C194" s="21" t="s">
        <v>210</v>
      </c>
      <c r="G194" s="20">
        <v>-116568.09</v>
      </c>
      <c r="H194" s="19">
        <v>-106074.96</v>
      </c>
      <c r="I194" s="18">
        <f>SUM(I195)</f>
        <v>-125000</v>
      </c>
    </row>
    <row r="195" spans="2:9" s="17" customFormat="1">
      <c r="C195" s="21" t="s">
        <v>209</v>
      </c>
      <c r="G195" s="20">
        <v>-116568.09</v>
      </c>
      <c r="H195" s="19">
        <v>-106074.96</v>
      </c>
      <c r="I195" s="18">
        <v>-125000</v>
      </c>
    </row>
    <row r="196" spans="2:9" s="17" customFormat="1">
      <c r="C196" s="21" t="s">
        <v>208</v>
      </c>
      <c r="G196" s="20">
        <v>-4135.84</v>
      </c>
      <c r="H196" s="19">
        <v>-2069.85</v>
      </c>
      <c r="I196" s="18">
        <f>SUM(I197:I198)</f>
        <v>-4655</v>
      </c>
    </row>
    <row r="197" spans="2:9">
      <c r="C197" s="8" t="s">
        <v>207</v>
      </c>
      <c r="G197" s="11">
        <v>-1580.84</v>
      </c>
      <c r="H197" s="10">
        <v>-1948.86</v>
      </c>
      <c r="I197" s="9">
        <v>-2100</v>
      </c>
    </row>
    <row r="198" spans="2:9" s="12" customFormat="1">
      <c r="C198" s="16" t="s">
        <v>206</v>
      </c>
      <c r="G198" s="15">
        <v>-2555</v>
      </c>
      <c r="H198" s="14">
        <v>-120.99</v>
      </c>
      <c r="I198" s="13">
        <v>-2555</v>
      </c>
    </row>
    <row r="199" spans="2:9" s="17" customFormat="1">
      <c r="B199" s="21" t="s">
        <v>205</v>
      </c>
      <c r="G199" s="20">
        <v>-854655.07</v>
      </c>
      <c r="H199" s="19">
        <v>-1036913.56</v>
      </c>
      <c r="I199" s="18">
        <f>SUM(I283,I289,I292,I200)</f>
        <v>-1031143.1135</v>
      </c>
    </row>
    <row r="200" spans="2:9" s="17" customFormat="1">
      <c r="C200" s="21" t="s">
        <v>204</v>
      </c>
      <c r="G200" s="20">
        <v>-349171.49</v>
      </c>
      <c r="H200" s="19">
        <v>-253945.04</v>
      </c>
      <c r="I200" s="18">
        <f>SUM(I262,I257,I254,I242,I231,I229,I213,I207,I201)</f>
        <v>-331597.66800000001</v>
      </c>
    </row>
    <row r="201" spans="2:9" s="17" customFormat="1">
      <c r="C201" s="21" t="s">
        <v>203</v>
      </c>
      <c r="G201" s="20">
        <v>-12391.31</v>
      </c>
      <c r="H201" s="19">
        <v>-11677.88</v>
      </c>
      <c r="I201" s="18">
        <f>SUM(I202:I206)</f>
        <v>-12741.539999999999</v>
      </c>
    </row>
    <row r="202" spans="2:9">
      <c r="C202" s="8" t="s">
        <v>202</v>
      </c>
      <c r="G202" s="11">
        <v>-282.98</v>
      </c>
      <c r="H202" s="10">
        <v>-162.68</v>
      </c>
      <c r="I202" s="9">
        <v>-162.68</v>
      </c>
    </row>
    <row r="203" spans="2:9">
      <c r="C203" s="8" t="s">
        <v>201</v>
      </c>
      <c r="G203" s="11">
        <v>-764.39</v>
      </c>
      <c r="H203" s="10">
        <v>-827.4</v>
      </c>
      <c r="I203" s="9">
        <v>-827.4</v>
      </c>
    </row>
    <row r="204" spans="2:9">
      <c r="C204" s="8" t="s">
        <v>200</v>
      </c>
      <c r="G204" s="11">
        <v>-10592.48</v>
      </c>
      <c r="H204" s="10">
        <v>-10687.8</v>
      </c>
      <c r="I204" s="9">
        <v>-11000</v>
      </c>
    </row>
    <row r="205" spans="2:9">
      <c r="C205" s="8" t="s">
        <v>199</v>
      </c>
      <c r="G205" s="11">
        <v>-311.16000000000003</v>
      </c>
      <c r="H205" s="10">
        <v>0</v>
      </c>
      <c r="I205" s="9">
        <v>-311.16000000000003</v>
      </c>
    </row>
    <row r="206" spans="2:9" s="12" customFormat="1">
      <c r="C206" s="16" t="s">
        <v>198</v>
      </c>
      <c r="G206" s="15">
        <v>-440.3</v>
      </c>
      <c r="H206" s="14">
        <v>0</v>
      </c>
      <c r="I206" s="9">
        <v>-440.3</v>
      </c>
    </row>
    <row r="207" spans="2:9" s="17" customFormat="1">
      <c r="C207" s="21" t="s">
        <v>197</v>
      </c>
      <c r="G207" s="20">
        <v>-3349.67</v>
      </c>
      <c r="H207" s="19">
        <v>-1922.53</v>
      </c>
      <c r="I207" s="18">
        <f>SUM(I208:I212)</f>
        <v>-2022.5300000000002</v>
      </c>
    </row>
    <row r="208" spans="2:9">
      <c r="C208" s="8" t="s">
        <v>196</v>
      </c>
      <c r="G208" s="11">
        <v>-1479.84</v>
      </c>
      <c r="H208" s="10">
        <v>-507.09</v>
      </c>
      <c r="I208" s="9">
        <v>-507.09</v>
      </c>
    </row>
    <row r="209" spans="3:9">
      <c r="C209" s="8" t="s">
        <v>195</v>
      </c>
      <c r="G209" s="11">
        <v>-877.73</v>
      </c>
      <c r="H209" s="10">
        <v>-790.12</v>
      </c>
      <c r="I209" s="9">
        <v>-790.12</v>
      </c>
    </row>
    <row r="210" spans="3:9">
      <c r="C210" s="8" t="s">
        <v>194</v>
      </c>
      <c r="G210" s="11">
        <v>-285</v>
      </c>
      <c r="H210" s="10">
        <v>-96</v>
      </c>
      <c r="I210" s="9">
        <v>-96</v>
      </c>
    </row>
    <row r="211" spans="3:9">
      <c r="C211" s="8" t="s">
        <v>193</v>
      </c>
      <c r="G211" s="11">
        <v>-687.1</v>
      </c>
      <c r="H211" s="10">
        <v>-529.32000000000005</v>
      </c>
      <c r="I211" s="9">
        <v>-529.32000000000005</v>
      </c>
    </row>
    <row r="212" spans="3:9" s="12" customFormat="1">
      <c r="C212" s="16" t="s">
        <v>192</v>
      </c>
      <c r="G212" s="15">
        <v>-20</v>
      </c>
      <c r="H212" s="14">
        <v>0</v>
      </c>
      <c r="I212" s="13">
        <v>-100</v>
      </c>
    </row>
    <row r="213" spans="3:9" s="17" customFormat="1">
      <c r="C213" s="21" t="s">
        <v>191</v>
      </c>
      <c r="G213" s="20">
        <v>-114252.61</v>
      </c>
      <c r="H213" s="19">
        <v>-97313.91</v>
      </c>
      <c r="I213" s="18">
        <f>SUM(I214:I228)</f>
        <v>-102846.37</v>
      </c>
    </row>
    <row r="214" spans="3:9">
      <c r="C214" s="8" t="s">
        <v>190</v>
      </c>
      <c r="G214" s="11">
        <v>-5437.67</v>
      </c>
      <c r="H214" s="10">
        <v>-3926.96</v>
      </c>
      <c r="I214" s="9">
        <v>-6437.67</v>
      </c>
    </row>
    <row r="215" spans="3:9">
      <c r="C215" s="8" t="s">
        <v>189</v>
      </c>
      <c r="G215" s="11">
        <v>-1500</v>
      </c>
      <c r="H215" s="10">
        <v>-1633</v>
      </c>
      <c r="I215" s="9">
        <v>-4633</v>
      </c>
    </row>
    <row r="216" spans="3:9">
      <c r="C216" s="8" t="s">
        <v>188</v>
      </c>
      <c r="G216" s="11">
        <v>0</v>
      </c>
      <c r="H216" s="10">
        <v>-4050</v>
      </c>
      <c r="I216" s="9">
        <v>-4050</v>
      </c>
    </row>
    <row r="217" spans="3:9">
      <c r="C217" s="8" t="s">
        <v>187</v>
      </c>
      <c r="G217" s="11">
        <v>-1819.63</v>
      </c>
      <c r="H217" s="10">
        <v>-1310.5</v>
      </c>
      <c r="I217" s="9">
        <v>-1510.5</v>
      </c>
    </row>
    <row r="218" spans="3:9">
      <c r="C218" s="8" t="s">
        <v>186</v>
      </c>
      <c r="G218" s="11">
        <v>-650</v>
      </c>
      <c r="H218" s="10">
        <v>-650</v>
      </c>
      <c r="I218" s="9">
        <v>-650</v>
      </c>
    </row>
    <row r="219" spans="3:9">
      <c r="C219" s="8" t="s">
        <v>185</v>
      </c>
      <c r="G219" s="11">
        <v>0</v>
      </c>
      <c r="H219" s="10">
        <v>-103.03</v>
      </c>
      <c r="I219" s="9">
        <v>-103.03</v>
      </c>
    </row>
    <row r="220" spans="3:9">
      <c r="C220" s="8" t="s">
        <v>184</v>
      </c>
      <c r="G220" s="11">
        <v>-632.5</v>
      </c>
      <c r="H220" s="10">
        <v>-1664</v>
      </c>
      <c r="I220" s="9">
        <v>-1664</v>
      </c>
    </row>
    <row r="221" spans="3:9">
      <c r="C221" s="8" t="s">
        <v>183</v>
      </c>
      <c r="G221" s="11">
        <v>-9998.61</v>
      </c>
      <c r="H221" s="10">
        <v>-7221</v>
      </c>
      <c r="I221" s="9">
        <v>0</v>
      </c>
    </row>
    <row r="222" spans="3:9">
      <c r="C222" s="8" t="s">
        <v>182</v>
      </c>
      <c r="G222" s="11">
        <v>-57044.06</v>
      </c>
      <c r="H222" s="10">
        <v>-280</v>
      </c>
      <c r="I222" s="9">
        <v>-280</v>
      </c>
    </row>
    <row r="223" spans="3:9">
      <c r="C223" s="8" t="s">
        <v>181</v>
      </c>
      <c r="G223" s="11">
        <v>-28554.77</v>
      </c>
      <c r="H223" s="10">
        <v>-49480</v>
      </c>
      <c r="I223" s="9">
        <v>-54000</v>
      </c>
    </row>
    <row r="224" spans="3:9">
      <c r="C224" s="8" t="s">
        <v>180</v>
      </c>
      <c r="G224" s="11">
        <v>-335.45</v>
      </c>
      <c r="H224" s="10">
        <v>-13701.28</v>
      </c>
      <c r="I224" s="9">
        <v>-17000</v>
      </c>
    </row>
    <row r="225" spans="3:9">
      <c r="C225" s="8" t="s">
        <v>179</v>
      </c>
      <c r="G225" s="11">
        <v>-5588.23</v>
      </c>
      <c r="H225" s="10">
        <v>-2345.42</v>
      </c>
      <c r="I225" s="9">
        <v>-5588.23</v>
      </c>
    </row>
    <row r="226" spans="3:9">
      <c r="C226" s="8" t="s">
        <v>178</v>
      </c>
      <c r="H226" s="10">
        <v>-2345.42</v>
      </c>
      <c r="I226" s="9">
        <v>-2345.42</v>
      </c>
    </row>
    <row r="227" spans="3:9">
      <c r="C227" s="8" t="s">
        <v>177</v>
      </c>
      <c r="G227" s="11">
        <v>-1050</v>
      </c>
      <c r="H227" s="10">
        <v>-720</v>
      </c>
      <c r="I227" s="9">
        <v>-1050</v>
      </c>
    </row>
    <row r="228" spans="3:9" s="12" customFormat="1">
      <c r="C228" s="16" t="s">
        <v>176</v>
      </c>
      <c r="G228" s="15">
        <v>0</v>
      </c>
      <c r="H228" s="14">
        <v>-3534.52</v>
      </c>
      <c r="I228" s="13">
        <v>-3534.52</v>
      </c>
    </row>
    <row r="229" spans="3:9" s="17" customFormat="1">
      <c r="C229" s="21" t="s">
        <v>175</v>
      </c>
      <c r="G229" s="20">
        <v>-66.36</v>
      </c>
      <c r="H229" s="19">
        <v>-71.02</v>
      </c>
      <c r="I229" s="18">
        <f>SUM(I230)</f>
        <v>-71.02</v>
      </c>
    </row>
    <row r="230" spans="3:9" s="17" customFormat="1">
      <c r="C230" s="21" t="s">
        <v>174</v>
      </c>
      <c r="G230" s="20">
        <v>-66.36</v>
      </c>
      <c r="H230" s="19">
        <v>-71.02</v>
      </c>
      <c r="I230" s="18">
        <v>-71.02</v>
      </c>
    </row>
    <row r="231" spans="3:9" s="17" customFormat="1">
      <c r="C231" s="21" t="s">
        <v>173</v>
      </c>
      <c r="G231" s="20">
        <v>-141049.67000000001</v>
      </c>
      <c r="H231" s="19">
        <v>-119142.39999999999</v>
      </c>
      <c r="I231" s="18">
        <f>SUM(I232:I241)</f>
        <v>-151006.19000000003</v>
      </c>
    </row>
    <row r="232" spans="3:9">
      <c r="C232" s="8" t="s">
        <v>172</v>
      </c>
      <c r="G232" s="11">
        <v>-117397.6</v>
      </c>
      <c r="H232" s="10">
        <v>-100781.89</v>
      </c>
      <c r="I232" s="9">
        <v>-126000</v>
      </c>
    </row>
    <row r="233" spans="3:9">
      <c r="C233" s="8" t="s">
        <v>171</v>
      </c>
      <c r="G233" s="11">
        <v>-17790.28</v>
      </c>
      <c r="H233" s="10">
        <v>-14354.32</v>
      </c>
      <c r="I233" s="9">
        <v>-21000</v>
      </c>
    </row>
    <row r="234" spans="3:9">
      <c r="C234" s="8" t="s">
        <v>170</v>
      </c>
      <c r="G234" s="11">
        <v>-811.12</v>
      </c>
      <c r="H234" s="10">
        <v>-650.67999999999995</v>
      </c>
      <c r="I234" s="9">
        <v>-650.67999999999995</v>
      </c>
    </row>
    <row r="235" spans="3:9">
      <c r="C235" s="8" t="s">
        <v>169</v>
      </c>
      <c r="G235" s="11">
        <v>-365.09</v>
      </c>
      <c r="H235" s="10">
        <v>-304.42</v>
      </c>
      <c r="I235" s="9">
        <v>-304.42</v>
      </c>
    </row>
    <row r="236" spans="3:9">
      <c r="C236" s="8" t="s">
        <v>168</v>
      </c>
      <c r="G236" s="11">
        <v>-653.45000000000005</v>
      </c>
      <c r="H236" s="10">
        <v>-713.64</v>
      </c>
      <c r="I236" s="9">
        <v>-713.64</v>
      </c>
    </row>
    <row r="237" spans="3:9">
      <c r="C237" s="8" t="s">
        <v>167</v>
      </c>
      <c r="G237" s="11">
        <v>-606.59</v>
      </c>
      <c r="H237" s="10">
        <v>-626</v>
      </c>
      <c r="I237" s="9">
        <v>-626</v>
      </c>
    </row>
    <row r="238" spans="3:9">
      <c r="C238" s="8" t="s">
        <v>166</v>
      </c>
      <c r="G238" s="11">
        <v>-669.55</v>
      </c>
      <c r="H238" s="10">
        <v>-659.08</v>
      </c>
      <c r="I238" s="9">
        <v>-659.08</v>
      </c>
    </row>
    <row r="239" spans="3:9">
      <c r="C239" s="8" t="s">
        <v>165</v>
      </c>
      <c r="G239" s="11">
        <v>-530.75</v>
      </c>
      <c r="H239" s="10">
        <v>-540.75</v>
      </c>
      <c r="I239" s="9">
        <v>-540.75</v>
      </c>
    </row>
    <row r="240" spans="3:9">
      <c r="C240" s="8" t="s">
        <v>164</v>
      </c>
      <c r="G240" s="11">
        <v>-1587.94</v>
      </c>
      <c r="H240" s="10">
        <v>-294.14</v>
      </c>
      <c r="I240" s="9">
        <v>-294.14</v>
      </c>
    </row>
    <row r="241" spans="3:9" s="12" customFormat="1">
      <c r="C241" s="16" t="s">
        <v>163</v>
      </c>
      <c r="G241" s="23"/>
      <c r="H241" s="14">
        <v>-217.48</v>
      </c>
      <c r="I241" s="13">
        <v>-217.48</v>
      </c>
    </row>
    <row r="242" spans="3:9" s="17" customFormat="1">
      <c r="C242" s="21" t="s">
        <v>162</v>
      </c>
      <c r="G242" s="20">
        <v>-2392.5700000000002</v>
      </c>
      <c r="H242" s="19">
        <v>-2740.21</v>
      </c>
      <c r="I242" s="18">
        <f>SUM(I243:I253)</f>
        <v>-2550.1099999999992</v>
      </c>
    </row>
    <row r="243" spans="3:9">
      <c r="C243" s="8" t="s">
        <v>161</v>
      </c>
      <c r="G243" s="11">
        <v>-46.09</v>
      </c>
      <c r="H243" s="10">
        <v>-215.84</v>
      </c>
      <c r="I243" s="9">
        <v>-46.09</v>
      </c>
    </row>
    <row r="244" spans="3:9">
      <c r="C244" s="8" t="s">
        <v>160</v>
      </c>
      <c r="H244" s="10">
        <v>-2.16</v>
      </c>
      <c r="I244" s="2">
        <v>0</v>
      </c>
    </row>
    <row r="245" spans="3:9">
      <c r="C245" s="8" t="s">
        <v>159</v>
      </c>
      <c r="G245" s="11">
        <v>-5.09</v>
      </c>
      <c r="H245" s="10">
        <v>-129.49</v>
      </c>
      <c r="I245" s="9">
        <v>-5.09</v>
      </c>
    </row>
    <row r="246" spans="3:9">
      <c r="C246" s="8" t="s">
        <v>158</v>
      </c>
      <c r="G246" s="11">
        <v>-686.93</v>
      </c>
      <c r="H246" s="10">
        <v>-580.72</v>
      </c>
      <c r="I246" s="9">
        <v>-686.93</v>
      </c>
    </row>
    <row r="247" spans="3:9">
      <c r="C247" s="8" t="s">
        <v>157</v>
      </c>
      <c r="G247" s="11">
        <v>-912.64</v>
      </c>
      <c r="H247" s="10">
        <v>-1596.62</v>
      </c>
      <c r="I247" s="9">
        <v>-1596.62</v>
      </c>
    </row>
    <row r="248" spans="3:9">
      <c r="C248" s="8" t="s">
        <v>156</v>
      </c>
      <c r="G248" s="11">
        <v>-564.22</v>
      </c>
      <c r="H248" s="10">
        <v>-199.59</v>
      </c>
      <c r="I248" s="9">
        <v>-199.59</v>
      </c>
    </row>
    <row r="249" spans="3:9">
      <c r="C249" s="8" t="s">
        <v>155</v>
      </c>
      <c r="G249" s="11">
        <v>-57.6</v>
      </c>
      <c r="H249" s="10">
        <v>-2.1</v>
      </c>
      <c r="I249" s="9">
        <v>-2.1</v>
      </c>
    </row>
    <row r="250" spans="3:9">
      <c r="C250" s="8" t="s">
        <v>154</v>
      </c>
      <c r="G250" s="11">
        <v>-120</v>
      </c>
      <c r="H250" s="10">
        <v>-6.49</v>
      </c>
      <c r="I250" s="9">
        <v>-6.49</v>
      </c>
    </row>
    <row r="251" spans="3:9">
      <c r="C251" s="8" t="s">
        <v>153</v>
      </c>
      <c r="G251" s="11">
        <v>0</v>
      </c>
      <c r="H251" s="10">
        <v>-7.2</v>
      </c>
      <c r="I251" s="9">
        <v>-7.2</v>
      </c>
    </row>
    <row r="252" spans="3:9">
      <c r="C252" s="8" t="s">
        <v>152</v>
      </c>
      <c r="G252" s="11">
        <v>0</v>
      </c>
      <c r="H252" s="10">
        <v>0</v>
      </c>
      <c r="I252" s="9">
        <v>0</v>
      </c>
    </row>
    <row r="253" spans="3:9" s="12" customFormat="1">
      <c r="C253" s="16" t="s">
        <v>151</v>
      </c>
      <c r="G253" s="15">
        <v>0</v>
      </c>
      <c r="H253" s="14">
        <v>0</v>
      </c>
      <c r="I253" s="13">
        <v>0</v>
      </c>
    </row>
    <row r="254" spans="3:9" s="17" customFormat="1">
      <c r="C254" s="21" t="s">
        <v>150</v>
      </c>
      <c r="G254" s="20">
        <v>-36281.980000000003</v>
      </c>
      <c r="H254" s="19">
        <v>-4361.34</v>
      </c>
      <c r="I254" s="18">
        <f>SUM(I255:I256)</f>
        <v>-40429.360000000001</v>
      </c>
    </row>
    <row r="255" spans="3:9">
      <c r="C255" s="8" t="s">
        <v>149</v>
      </c>
      <c r="G255" s="11">
        <v>-213.96</v>
      </c>
      <c r="H255" s="10">
        <v>-4361.34</v>
      </c>
      <c r="I255" s="9">
        <v>-4361.34</v>
      </c>
    </row>
    <row r="256" spans="3:9" s="12" customFormat="1">
      <c r="C256" s="16" t="s">
        <v>148</v>
      </c>
      <c r="G256" s="15">
        <v>-36068.019999999997</v>
      </c>
      <c r="H256" s="14">
        <v>0</v>
      </c>
      <c r="I256" s="9">
        <v>-36068.019999999997</v>
      </c>
    </row>
    <row r="257" spans="3:11" s="17" customFormat="1">
      <c r="C257" s="21" t="s">
        <v>147</v>
      </c>
      <c r="G257" s="20">
        <v>-8347.2800000000007</v>
      </c>
      <c r="H257" s="19">
        <v>-5503.72</v>
      </c>
      <c r="I257" s="18">
        <f>SUM(I258:I261)</f>
        <v>-7027.3</v>
      </c>
    </row>
    <row r="258" spans="3:11">
      <c r="C258" s="8" t="s">
        <v>146</v>
      </c>
      <c r="G258" s="11">
        <v>-697.01</v>
      </c>
      <c r="H258" s="10">
        <v>-294.81</v>
      </c>
      <c r="I258" s="9">
        <v>-700</v>
      </c>
    </row>
    <row r="259" spans="3:11">
      <c r="C259" s="8" t="s">
        <v>145</v>
      </c>
      <c r="G259" s="11">
        <v>-5457.61</v>
      </c>
      <c r="H259" s="10">
        <v>-3776.66</v>
      </c>
      <c r="I259" s="9">
        <v>-4500</v>
      </c>
    </row>
    <row r="260" spans="3:11">
      <c r="C260" s="8" t="s">
        <v>144</v>
      </c>
      <c r="G260" s="11">
        <v>-221.29</v>
      </c>
      <c r="H260" s="10">
        <v>-327.3</v>
      </c>
      <c r="I260" s="9">
        <v>-327.3</v>
      </c>
    </row>
    <row r="261" spans="3:11" s="12" customFormat="1">
      <c r="C261" s="16" t="s">
        <v>143</v>
      </c>
      <c r="G261" s="15">
        <v>-1971.37</v>
      </c>
      <c r="H261" s="14">
        <v>-1104.95</v>
      </c>
      <c r="I261" s="13">
        <v>-1500</v>
      </c>
    </row>
    <row r="262" spans="3:11" s="17" customFormat="1">
      <c r="C262" s="21" t="s">
        <v>142</v>
      </c>
      <c r="G262" s="20">
        <v>-31040.04</v>
      </c>
      <c r="H262" s="19">
        <v>-11212.03</v>
      </c>
      <c r="I262" s="18">
        <f>SUM(I263:I282)</f>
        <v>-12903.248</v>
      </c>
    </row>
    <row r="263" spans="3:11">
      <c r="C263" s="8" t="s">
        <v>141</v>
      </c>
      <c r="G263" s="11">
        <v>-1421.95</v>
      </c>
      <c r="H263" s="10">
        <v>-377.14</v>
      </c>
      <c r="I263" s="9">
        <v>-433.71099999999996</v>
      </c>
      <c r="K263" s="3"/>
    </row>
    <row r="264" spans="3:11">
      <c r="C264" s="8" t="s">
        <v>140</v>
      </c>
      <c r="G264" s="11">
        <v>-610.91999999999996</v>
      </c>
      <c r="H264" s="10">
        <v>-571.32000000000005</v>
      </c>
      <c r="I264" s="9">
        <v>-657.01800000000003</v>
      </c>
      <c r="K264" s="3"/>
    </row>
    <row r="265" spans="3:11">
      <c r="C265" s="8" t="s">
        <v>139</v>
      </c>
      <c r="G265" s="11">
        <v>-137.29</v>
      </c>
      <c r="H265" s="10">
        <v>-27.24</v>
      </c>
      <c r="I265" s="9">
        <v>-31.325999999999997</v>
      </c>
      <c r="K265" s="3"/>
    </row>
    <row r="266" spans="3:11">
      <c r="C266" s="8" t="s">
        <v>138</v>
      </c>
      <c r="G266" s="11">
        <v>-357.53</v>
      </c>
      <c r="H266" s="10">
        <v>-124.09</v>
      </c>
      <c r="I266" s="9">
        <v>-142.70349999999999</v>
      </c>
      <c r="K266" s="3"/>
    </row>
    <row r="267" spans="3:11">
      <c r="C267" s="8" t="s">
        <v>137</v>
      </c>
      <c r="G267" s="11">
        <v>-1325</v>
      </c>
      <c r="H267" s="10">
        <v>-14.46</v>
      </c>
      <c r="I267" s="9">
        <v>-16.629000000000001</v>
      </c>
      <c r="K267" s="3"/>
    </row>
    <row r="268" spans="3:11">
      <c r="C268" s="8" t="s">
        <v>136</v>
      </c>
      <c r="G268" s="11">
        <v>-1077.07</v>
      </c>
      <c r="H268" s="10">
        <v>-423.41</v>
      </c>
      <c r="I268" s="9">
        <v>-486.92149999999998</v>
      </c>
      <c r="K268" s="3"/>
    </row>
    <row r="269" spans="3:11">
      <c r="C269" s="8" t="s">
        <v>135</v>
      </c>
      <c r="G269" s="11">
        <v>-58.6</v>
      </c>
      <c r="H269" s="10">
        <v>-48.4</v>
      </c>
      <c r="I269" s="9">
        <v>-55.66</v>
      </c>
      <c r="K269" s="3"/>
    </row>
    <row r="270" spans="3:11">
      <c r="C270" s="8" t="s">
        <v>134</v>
      </c>
      <c r="G270" s="11">
        <v>-2726.76</v>
      </c>
      <c r="H270" s="10">
        <v>-2600.5100000000002</v>
      </c>
      <c r="I270" s="9">
        <v>-3000</v>
      </c>
    </row>
    <row r="271" spans="3:11">
      <c r="C271" s="8" t="s">
        <v>133</v>
      </c>
      <c r="G271" s="11">
        <v>-9970.24</v>
      </c>
      <c r="H271" s="10">
        <v>-934.56</v>
      </c>
      <c r="I271" s="9">
        <v>-1074.7439999999999</v>
      </c>
      <c r="K271" s="3"/>
    </row>
    <row r="272" spans="3:11">
      <c r="C272" s="8" t="s">
        <v>132</v>
      </c>
      <c r="G272" s="11">
        <v>-253.58</v>
      </c>
      <c r="H272" s="10">
        <v>-75.77</v>
      </c>
      <c r="I272" s="9">
        <v>-87.135499999999993</v>
      </c>
      <c r="K272" s="3"/>
    </row>
    <row r="273" spans="3:11">
      <c r="C273" s="8" t="s">
        <v>131</v>
      </c>
      <c r="G273" s="11">
        <v>-563</v>
      </c>
      <c r="H273" s="10">
        <v>-647</v>
      </c>
      <c r="I273" s="9">
        <v>-744.05</v>
      </c>
      <c r="K273" s="3"/>
    </row>
    <row r="274" spans="3:11">
      <c r="C274" s="8" t="s">
        <v>130</v>
      </c>
      <c r="H274" s="10">
        <v>-301.07</v>
      </c>
      <c r="I274" s="9">
        <v>-346.23049999999995</v>
      </c>
      <c r="K274" s="3"/>
    </row>
    <row r="275" spans="3:11">
      <c r="C275" s="8" t="s">
        <v>129</v>
      </c>
      <c r="G275" s="11">
        <v>-51.55</v>
      </c>
      <c r="H275" s="10">
        <v>-14.4</v>
      </c>
      <c r="I275" s="9">
        <v>-16.559999999999999</v>
      </c>
      <c r="K275" s="3"/>
    </row>
    <row r="276" spans="3:11">
      <c r="C276" s="8" t="s">
        <v>128</v>
      </c>
      <c r="G276" s="11">
        <v>-1912.39</v>
      </c>
      <c r="H276" s="10">
        <v>-1543.21</v>
      </c>
      <c r="I276" s="9">
        <v>-1774.6914999999999</v>
      </c>
      <c r="K276" s="3"/>
    </row>
    <row r="277" spans="3:11">
      <c r="C277" s="8" t="s">
        <v>127</v>
      </c>
      <c r="G277" s="11">
        <v>-123.76</v>
      </c>
      <c r="H277" s="10">
        <v>-14.65</v>
      </c>
      <c r="I277" s="9">
        <v>-16.8475</v>
      </c>
      <c r="K277" s="3"/>
    </row>
    <row r="278" spans="3:11">
      <c r="C278" s="8" t="s">
        <v>126</v>
      </c>
      <c r="G278" s="11">
        <v>-105</v>
      </c>
      <c r="H278" s="10">
        <v>-105</v>
      </c>
      <c r="I278" s="9">
        <v>-120.74999999999999</v>
      </c>
      <c r="K278" s="3"/>
    </row>
    <row r="279" spans="3:11">
      <c r="C279" s="8" t="s">
        <v>125</v>
      </c>
      <c r="G279" s="11">
        <v>-648</v>
      </c>
      <c r="H279" s="10">
        <v>-739.76</v>
      </c>
      <c r="I279" s="9">
        <v>-850.72399999999993</v>
      </c>
      <c r="K279" s="3"/>
    </row>
    <row r="280" spans="3:11">
      <c r="C280" s="8" t="s">
        <v>124</v>
      </c>
      <c r="G280" s="11">
        <v>0</v>
      </c>
      <c r="H280" s="10">
        <v>-2523.4699999999998</v>
      </c>
      <c r="I280" s="9">
        <v>-2901.9904999999994</v>
      </c>
      <c r="K280" s="3"/>
    </row>
    <row r="281" spans="3:11">
      <c r="C281" s="8" t="s">
        <v>123</v>
      </c>
      <c r="G281" s="11">
        <v>0</v>
      </c>
      <c r="H281" s="10">
        <v>-36</v>
      </c>
      <c r="I281" s="9">
        <v>-41.4</v>
      </c>
      <c r="K281" s="3"/>
    </row>
    <row r="282" spans="3:11" s="12" customFormat="1">
      <c r="C282" s="16" t="s">
        <v>122</v>
      </c>
      <c r="G282" s="15">
        <v>-762.13</v>
      </c>
      <c r="H282" s="14">
        <v>-90.57</v>
      </c>
      <c r="I282" s="13">
        <v>-104.15549999999999</v>
      </c>
      <c r="K282" s="3"/>
    </row>
    <row r="283" spans="3:11" s="17" customFormat="1">
      <c r="C283" s="21" t="s">
        <v>121</v>
      </c>
      <c r="G283" s="20">
        <v>-80621.279999999999</v>
      </c>
      <c r="H283" s="19">
        <v>-89729.78</v>
      </c>
      <c r="I283" s="18">
        <f>SUM(I287,I284)</f>
        <v>-92325.054999999993</v>
      </c>
    </row>
    <row r="284" spans="3:11" s="17" customFormat="1">
      <c r="C284" s="21" t="s">
        <v>120</v>
      </c>
      <c r="G284" s="20">
        <v>-188.91</v>
      </c>
      <c r="H284" s="19">
        <v>-238.73</v>
      </c>
      <c r="I284" s="18">
        <f>SUM(I285:I286)</f>
        <v>-325.05499999999995</v>
      </c>
    </row>
    <row r="285" spans="3:11">
      <c r="C285" s="8" t="s">
        <v>119</v>
      </c>
      <c r="G285" s="11">
        <v>-188.91</v>
      </c>
      <c r="H285" s="10">
        <v>-195.7</v>
      </c>
      <c r="I285" s="9">
        <v>-225.05499999999998</v>
      </c>
      <c r="K285" s="3"/>
    </row>
    <row r="286" spans="3:11" s="12" customFormat="1">
      <c r="C286" s="16" t="s">
        <v>118</v>
      </c>
      <c r="G286" s="15">
        <v>0</v>
      </c>
      <c r="H286" s="14">
        <v>-43.03</v>
      </c>
      <c r="I286" s="13">
        <v>-100</v>
      </c>
    </row>
    <row r="287" spans="3:11" s="17" customFormat="1">
      <c r="C287" s="21" t="s">
        <v>117</v>
      </c>
      <c r="G287" s="20">
        <v>-80432.37</v>
      </c>
      <c r="H287" s="19">
        <v>-89491.05</v>
      </c>
      <c r="I287" s="18">
        <f>SUM(I288)</f>
        <v>-92000</v>
      </c>
    </row>
    <row r="288" spans="3:11" s="17" customFormat="1">
      <c r="C288" s="21" t="s">
        <v>116</v>
      </c>
      <c r="G288" s="20">
        <v>-80432.37</v>
      </c>
      <c r="H288" s="19">
        <v>-89491.05</v>
      </c>
      <c r="I288" s="18">
        <v>-92000</v>
      </c>
    </row>
    <row r="289" spans="3:9" s="17" customFormat="1">
      <c r="C289" s="21" t="s">
        <v>115</v>
      </c>
      <c r="G289" s="20">
        <v>0</v>
      </c>
      <c r="H289" s="19">
        <v>1926.94</v>
      </c>
      <c r="I289" s="18">
        <f>SUM(I290)</f>
        <v>0</v>
      </c>
    </row>
    <row r="290" spans="3:9" s="17" customFormat="1">
      <c r="C290" s="21" t="s">
        <v>114</v>
      </c>
      <c r="G290" s="24"/>
      <c r="H290" s="19">
        <v>1926.94</v>
      </c>
      <c r="I290" s="25">
        <f>SUM(I291)</f>
        <v>0</v>
      </c>
    </row>
    <row r="291" spans="3:9" s="12" customFormat="1">
      <c r="C291" s="16" t="s">
        <v>113</v>
      </c>
      <c r="G291" s="23"/>
      <c r="H291" s="14">
        <v>1926.94</v>
      </c>
      <c r="I291" s="52">
        <v>0</v>
      </c>
    </row>
    <row r="292" spans="3:9" s="17" customFormat="1">
      <c r="C292" s="21" t="s">
        <v>112</v>
      </c>
      <c r="G292" s="20">
        <v>-424862.3</v>
      </c>
      <c r="H292" s="19">
        <v>-695165.68</v>
      </c>
      <c r="I292" s="18">
        <f>SUM(I296,I301,I305,I308,I324,I341,I293)</f>
        <v>-607220.39049999986</v>
      </c>
    </row>
    <row r="293" spans="3:9" s="12" customFormat="1">
      <c r="C293" s="16" t="s">
        <v>111</v>
      </c>
      <c r="G293" s="15">
        <v>-9075.48</v>
      </c>
      <c r="H293" s="14">
        <v>-2000</v>
      </c>
      <c r="I293" s="13">
        <f>SUM(I294:I295)</f>
        <v>-6000</v>
      </c>
    </row>
    <row r="294" spans="3:9">
      <c r="C294" s="8" t="s">
        <v>110</v>
      </c>
      <c r="G294" s="11">
        <v>-1975.48</v>
      </c>
      <c r="H294" s="10">
        <v>-2000</v>
      </c>
      <c r="I294" s="9">
        <v>-2000</v>
      </c>
    </row>
    <row r="295" spans="3:9" s="12" customFormat="1">
      <c r="C295" s="16" t="s">
        <v>109</v>
      </c>
      <c r="G295" s="15">
        <v>-4000</v>
      </c>
      <c r="H295" s="14">
        <v>0</v>
      </c>
      <c r="I295" s="13">
        <v>-4000</v>
      </c>
    </row>
    <row r="296" spans="3:9" s="17" customFormat="1">
      <c r="C296" s="21" t="s">
        <v>108</v>
      </c>
      <c r="G296" s="20">
        <v>-39501.199999999997</v>
      </c>
      <c r="H296" s="19">
        <v>-35328.199999999997</v>
      </c>
      <c r="I296" s="18">
        <f>SUM(I297:I300)</f>
        <v>-51380.2</v>
      </c>
    </row>
    <row r="297" spans="3:9">
      <c r="C297" s="8" t="s">
        <v>107</v>
      </c>
      <c r="G297" s="11">
        <v>-200</v>
      </c>
      <c r="H297" s="10">
        <v>-200</v>
      </c>
      <c r="I297" s="9">
        <v>-200</v>
      </c>
    </row>
    <row r="298" spans="3:9">
      <c r="C298" s="8" t="s">
        <v>106</v>
      </c>
      <c r="G298" s="11">
        <v>-38671</v>
      </c>
      <c r="H298" s="10">
        <v>-34948</v>
      </c>
      <c r="I298" s="9">
        <v>-51000</v>
      </c>
    </row>
    <row r="299" spans="3:9">
      <c r="C299" s="8" t="s">
        <v>105</v>
      </c>
      <c r="G299" s="11">
        <v>-130.19999999999999</v>
      </c>
      <c r="H299" s="10">
        <v>-130.19999999999999</v>
      </c>
      <c r="I299" s="9">
        <v>-130.19999999999999</v>
      </c>
    </row>
    <row r="300" spans="3:9" s="12" customFormat="1">
      <c r="C300" s="16" t="s">
        <v>104</v>
      </c>
      <c r="G300" s="15">
        <v>-500</v>
      </c>
      <c r="H300" s="14">
        <v>-50</v>
      </c>
      <c r="I300" s="13">
        <v>-50</v>
      </c>
    </row>
    <row r="301" spans="3:9" s="17" customFormat="1">
      <c r="C301" s="21" t="s">
        <v>103</v>
      </c>
      <c r="G301" s="20">
        <v>0</v>
      </c>
      <c r="H301" s="19">
        <v>-3215</v>
      </c>
      <c r="I301" s="18">
        <f>SUM(I302:I304)</f>
        <v>-3300</v>
      </c>
    </row>
    <row r="302" spans="3:9">
      <c r="C302" s="8" t="s">
        <v>102</v>
      </c>
      <c r="G302" s="11">
        <v>0</v>
      </c>
      <c r="H302" s="10">
        <v>-3150</v>
      </c>
      <c r="I302" s="9">
        <v>-3150</v>
      </c>
    </row>
    <row r="303" spans="3:9">
      <c r="C303" s="8" t="s">
        <v>101</v>
      </c>
      <c r="H303" s="10">
        <v>-65</v>
      </c>
      <c r="I303" s="9">
        <v>-150</v>
      </c>
    </row>
    <row r="304" spans="3:9" s="12" customFormat="1">
      <c r="C304" s="16" t="s">
        <v>100</v>
      </c>
      <c r="G304" s="15">
        <v>0</v>
      </c>
      <c r="H304" s="14">
        <v>0</v>
      </c>
      <c r="I304" s="13">
        <v>0</v>
      </c>
    </row>
    <row r="305" spans="3:11" s="17" customFormat="1">
      <c r="C305" s="21" t="s">
        <v>99</v>
      </c>
      <c r="G305" s="20">
        <v>-21570</v>
      </c>
      <c r="H305" s="19">
        <v>-12570.16</v>
      </c>
      <c r="I305" s="18">
        <f>SUM(I306,I307)</f>
        <v>-9147.16</v>
      </c>
    </row>
    <row r="306" spans="3:11">
      <c r="C306" s="8" t="s">
        <v>98</v>
      </c>
      <c r="G306" s="11">
        <v>-11148.39</v>
      </c>
      <c r="H306" s="10">
        <v>-8445.16</v>
      </c>
      <c r="I306" s="9">
        <v>-8445.16</v>
      </c>
    </row>
    <row r="307" spans="3:11" s="12" customFormat="1">
      <c r="C307" s="16" t="s">
        <v>97</v>
      </c>
      <c r="G307" s="15">
        <v>-4883.6099999999997</v>
      </c>
      <c r="H307" s="14">
        <v>-702</v>
      </c>
      <c r="I307" s="13">
        <v>-702</v>
      </c>
    </row>
    <row r="308" spans="3:11" s="17" customFormat="1">
      <c r="C308" s="21" t="s">
        <v>96</v>
      </c>
      <c r="G308" s="20">
        <v>-9047.7199999999993</v>
      </c>
      <c r="H308" s="19">
        <v>-9628.4699999999993</v>
      </c>
      <c r="I308" s="18">
        <f>SUM(I309:I323)</f>
        <v>-16867.890500000001</v>
      </c>
    </row>
    <row r="309" spans="3:11">
      <c r="C309" s="8" t="s">
        <v>95</v>
      </c>
      <c r="H309" s="10">
        <v>-1861</v>
      </c>
      <c r="I309" s="9">
        <v>-2140.1499999999996</v>
      </c>
      <c r="K309" s="3"/>
    </row>
    <row r="310" spans="3:11">
      <c r="C310" s="8" t="s">
        <v>94</v>
      </c>
      <c r="H310" s="10">
        <v>-1562</v>
      </c>
      <c r="I310" s="9">
        <v>-1954.9999999999998</v>
      </c>
      <c r="K310" s="3"/>
    </row>
    <row r="311" spans="3:11">
      <c r="C311" s="8" t="s">
        <v>407</v>
      </c>
      <c r="H311" s="10"/>
      <c r="I311" s="9">
        <v>-1700</v>
      </c>
      <c r="K311" s="3"/>
    </row>
    <row r="312" spans="3:11">
      <c r="C312" s="8" t="s">
        <v>93</v>
      </c>
      <c r="G312" s="11">
        <v>-139.77000000000001</v>
      </c>
      <c r="H312" s="10">
        <v>-81.64</v>
      </c>
      <c r="I312" s="9">
        <v>-93.885999999999996</v>
      </c>
      <c r="K312" s="3"/>
    </row>
    <row r="313" spans="3:11">
      <c r="C313" s="8" t="s">
        <v>92</v>
      </c>
      <c r="H313" s="10">
        <v>-15.1</v>
      </c>
      <c r="I313" s="9">
        <v>-17.364999999999998</v>
      </c>
      <c r="K313" s="3"/>
    </row>
    <row r="314" spans="3:11">
      <c r="C314" s="8" t="s">
        <v>91</v>
      </c>
      <c r="G314" s="11">
        <v>-851.61</v>
      </c>
      <c r="H314" s="10">
        <v>-1477.16</v>
      </c>
      <c r="I314" s="9">
        <v>-1698.7339999999999</v>
      </c>
      <c r="K314" s="3"/>
    </row>
    <row r="315" spans="3:11">
      <c r="C315" s="8" t="s">
        <v>90</v>
      </c>
      <c r="G315" s="11">
        <v>-2174.96</v>
      </c>
      <c r="H315" s="10">
        <v>-530.20000000000005</v>
      </c>
      <c r="I315" s="9">
        <v>-609.73</v>
      </c>
      <c r="K315" s="3"/>
    </row>
    <row r="316" spans="3:11">
      <c r="C316" s="8" t="s">
        <v>89</v>
      </c>
      <c r="G316" s="11">
        <v>-485.1</v>
      </c>
      <c r="H316" s="10">
        <v>-839.3</v>
      </c>
      <c r="I316" s="9">
        <v>-965.19499999999982</v>
      </c>
      <c r="K316" s="3"/>
    </row>
    <row r="317" spans="3:11">
      <c r="C317" s="8" t="s">
        <v>88</v>
      </c>
      <c r="G317" s="11">
        <v>-89.85</v>
      </c>
      <c r="H317" s="10">
        <v>0</v>
      </c>
      <c r="I317" s="9">
        <v>0</v>
      </c>
      <c r="K317" s="3"/>
    </row>
    <row r="318" spans="3:11">
      <c r="C318" s="8" t="s">
        <v>87</v>
      </c>
      <c r="G318" s="11">
        <v>-356.66</v>
      </c>
      <c r="H318" s="10">
        <v>-385.05</v>
      </c>
      <c r="I318" s="9">
        <v>-442.8075</v>
      </c>
      <c r="K318" s="3"/>
    </row>
    <row r="319" spans="3:11">
      <c r="C319" s="8" t="s">
        <v>86</v>
      </c>
      <c r="G319" s="11">
        <v>-656.03</v>
      </c>
      <c r="H319" s="10">
        <v>-663.62</v>
      </c>
      <c r="I319" s="9">
        <v>-763.1629999999999</v>
      </c>
      <c r="K319" s="3"/>
    </row>
    <row r="320" spans="3:11">
      <c r="C320" s="8" t="s">
        <v>85</v>
      </c>
      <c r="H320" s="10">
        <v>100</v>
      </c>
      <c r="I320" s="9">
        <v>114.99999999999999</v>
      </c>
      <c r="K320" s="3"/>
    </row>
    <row r="321" spans="3:11">
      <c r="C321" s="8" t="s">
        <v>84</v>
      </c>
      <c r="G321" s="11">
        <v>-862.24</v>
      </c>
      <c r="H321" s="10">
        <v>-765.76</v>
      </c>
      <c r="I321" s="9">
        <v>-880.62399999999991</v>
      </c>
      <c r="K321" s="3"/>
    </row>
    <row r="322" spans="3:11">
      <c r="C322" s="8" t="s">
        <v>83</v>
      </c>
      <c r="G322" s="11">
        <v>-1726.49</v>
      </c>
      <c r="H322" s="10">
        <v>-4482.7</v>
      </c>
      <c r="I322" s="9">
        <v>-5155.1049999999996</v>
      </c>
      <c r="K322" s="3"/>
    </row>
    <row r="323" spans="3:11" s="12" customFormat="1">
      <c r="C323" s="16" t="s">
        <v>82</v>
      </c>
      <c r="G323" s="15">
        <v>0</v>
      </c>
      <c r="H323" s="14">
        <v>-487.94</v>
      </c>
      <c r="I323" s="13">
        <v>-561.13099999999997</v>
      </c>
      <c r="K323" s="3"/>
    </row>
    <row r="324" spans="3:11" s="17" customFormat="1">
      <c r="C324" s="21" t="s">
        <v>81</v>
      </c>
      <c r="G324" s="20">
        <v>-345103.9</v>
      </c>
      <c r="H324" s="19">
        <v>-631733.41</v>
      </c>
      <c r="I324" s="18">
        <f>SUM(I325:I340)</f>
        <v>-519834.69999999995</v>
      </c>
    </row>
    <row r="325" spans="3:11">
      <c r="C325" s="8" t="s">
        <v>80</v>
      </c>
      <c r="G325" s="11">
        <v>-199.8</v>
      </c>
      <c r="H325" s="10">
        <v>-142.63999999999999</v>
      </c>
      <c r="I325" s="9">
        <v>-142.63999999999999</v>
      </c>
    </row>
    <row r="326" spans="3:11">
      <c r="C326" s="8" t="s">
        <v>79</v>
      </c>
      <c r="G326" s="11">
        <v>-159203.13</v>
      </c>
      <c r="H326" s="10">
        <v>-404924.59</v>
      </c>
      <c r="I326" s="9">
        <v>-180000</v>
      </c>
    </row>
    <row r="327" spans="3:11">
      <c r="C327" s="8" t="s">
        <v>78</v>
      </c>
      <c r="G327" s="11">
        <v>-69939.25</v>
      </c>
      <c r="H327" s="10">
        <v>-120199.74</v>
      </c>
      <c r="I327" s="9">
        <v>-121000</v>
      </c>
    </row>
    <row r="328" spans="3:11">
      <c r="C328" s="8" t="s">
        <v>77</v>
      </c>
      <c r="G328" s="11"/>
      <c r="H328" s="10"/>
      <c r="I328" s="9">
        <v>-90000</v>
      </c>
    </row>
    <row r="329" spans="3:11">
      <c r="C329" s="8" t="s">
        <v>76</v>
      </c>
      <c r="G329" s="11">
        <v>-3851.85</v>
      </c>
      <c r="H329" s="10">
        <v>-1859.5</v>
      </c>
      <c r="I329" s="9">
        <v>-3851.85</v>
      </c>
    </row>
    <row r="330" spans="3:11">
      <c r="C330" s="8" t="s">
        <v>75</v>
      </c>
      <c r="H330" s="10">
        <v>0</v>
      </c>
      <c r="I330" s="9">
        <v>0</v>
      </c>
    </row>
    <row r="331" spans="3:11">
      <c r="C331" s="8" t="s">
        <v>74</v>
      </c>
      <c r="H331" s="10">
        <v>-35.58</v>
      </c>
      <c r="I331" s="9">
        <v>-100</v>
      </c>
    </row>
    <row r="332" spans="3:11">
      <c r="C332" s="8" t="s">
        <v>73</v>
      </c>
      <c r="H332" s="10">
        <v>-5085</v>
      </c>
      <c r="I332" s="9">
        <v>-5085</v>
      </c>
    </row>
    <row r="333" spans="3:11">
      <c r="C333" s="8" t="s">
        <v>72</v>
      </c>
      <c r="G333" s="11">
        <v>-6606.19</v>
      </c>
      <c r="H333" s="10">
        <v>-11908.05</v>
      </c>
      <c r="I333" s="9">
        <v>-11908.05</v>
      </c>
    </row>
    <row r="334" spans="3:11">
      <c r="C334" s="8" t="s">
        <v>71</v>
      </c>
      <c r="G334" s="11">
        <v>-48345.56</v>
      </c>
      <c r="H334" s="10">
        <v>-39624.720000000001</v>
      </c>
      <c r="I334" s="9">
        <v>-55000</v>
      </c>
    </row>
    <row r="335" spans="3:11">
      <c r="C335" s="8" t="s">
        <v>70</v>
      </c>
      <c r="G335" s="11">
        <v>-19.760000000000002</v>
      </c>
      <c r="H335" s="10">
        <v>-72.08</v>
      </c>
      <c r="I335" s="9">
        <v>0</v>
      </c>
    </row>
    <row r="336" spans="3:11">
      <c r="C336" s="8" t="s">
        <v>69</v>
      </c>
      <c r="G336" s="11">
        <v>-3946.78</v>
      </c>
      <c r="H336" s="10">
        <v>-83.8</v>
      </c>
      <c r="I336" s="30">
        <v>-4000</v>
      </c>
    </row>
    <row r="337" spans="1:9" ht="11.25" customHeight="1">
      <c r="C337" s="8" t="s">
        <v>68</v>
      </c>
      <c r="G337" s="11">
        <v>-8467.98</v>
      </c>
      <c r="H337" s="10">
        <v>-11043.65</v>
      </c>
      <c r="I337" s="9">
        <v>-12000</v>
      </c>
    </row>
    <row r="338" spans="1:9">
      <c r="C338" s="8" t="s">
        <v>67</v>
      </c>
      <c r="G338" s="11">
        <v>-32360.83</v>
      </c>
      <c r="H338" s="10">
        <v>-36562.17</v>
      </c>
      <c r="I338" s="30">
        <v>-36562.17</v>
      </c>
    </row>
    <row r="339" spans="1:9">
      <c r="C339" s="8" t="s">
        <v>66</v>
      </c>
      <c r="G339" s="11">
        <v>0</v>
      </c>
      <c r="H339" s="10">
        <v>-33.42</v>
      </c>
      <c r="I339" s="9">
        <v>-33.42</v>
      </c>
    </row>
    <row r="340" spans="1:9" s="12" customFormat="1">
      <c r="C340" s="16" t="s">
        <v>65</v>
      </c>
      <c r="G340" s="15">
        <v>0</v>
      </c>
      <c r="H340" s="14">
        <v>-151.57</v>
      </c>
      <c r="I340" s="13">
        <v>-151.57</v>
      </c>
    </row>
    <row r="341" spans="1:9" s="17" customFormat="1">
      <c r="C341" s="21" t="s">
        <v>64</v>
      </c>
      <c r="G341" s="20">
        <v>-564</v>
      </c>
      <c r="H341" s="19">
        <v>-690.44</v>
      </c>
      <c r="I341" s="18">
        <f>SUM(I342:I343)</f>
        <v>-690.43999999999994</v>
      </c>
    </row>
    <row r="342" spans="1:9">
      <c r="C342" s="8" t="s">
        <v>63</v>
      </c>
      <c r="G342" s="11">
        <v>0</v>
      </c>
      <c r="H342" s="10">
        <v>-0.02</v>
      </c>
      <c r="I342" s="9">
        <v>-0.02</v>
      </c>
    </row>
    <row r="343" spans="1:9" s="12" customFormat="1">
      <c r="C343" s="16" t="s">
        <v>62</v>
      </c>
      <c r="G343" s="15">
        <v>-564</v>
      </c>
      <c r="H343" s="14">
        <v>-690.42</v>
      </c>
      <c r="I343" s="13">
        <v>-690.42</v>
      </c>
    </row>
    <row r="344" spans="1:9" s="17" customFormat="1">
      <c r="A344" s="35"/>
      <c r="B344" s="36" t="s">
        <v>61</v>
      </c>
      <c r="C344" s="35"/>
      <c r="D344" s="35"/>
      <c r="E344" s="35"/>
      <c r="F344" s="35"/>
      <c r="G344" s="20">
        <v>-39653.35</v>
      </c>
      <c r="H344" s="34">
        <v>-23947.75</v>
      </c>
      <c r="I344" s="18">
        <f>SUM(I347,I345)</f>
        <v>-23947.75</v>
      </c>
    </row>
    <row r="345" spans="1:9" s="17" customFormat="1">
      <c r="A345" s="35"/>
      <c r="B345" s="36" t="s">
        <v>60</v>
      </c>
      <c r="C345" s="35"/>
      <c r="D345" s="35"/>
      <c r="E345" s="35"/>
      <c r="F345" s="35"/>
      <c r="G345" s="20">
        <v>-17037.5</v>
      </c>
      <c r="H345" s="34">
        <v>-7357.78</v>
      </c>
      <c r="I345" s="18">
        <f>SUM(I346)</f>
        <v>-7357.78</v>
      </c>
    </row>
    <row r="346" spans="1:9" s="17" customFormat="1">
      <c r="A346" s="35"/>
      <c r="B346" s="36" t="s">
        <v>59</v>
      </c>
      <c r="C346" s="35"/>
      <c r="D346" s="35"/>
      <c r="E346" s="35"/>
      <c r="F346" s="35"/>
      <c r="G346" s="20">
        <v>-17037.5</v>
      </c>
      <c r="H346" s="34">
        <v>-7357.78</v>
      </c>
      <c r="I346" s="37">
        <v>-7357.78</v>
      </c>
    </row>
    <row r="347" spans="1:9" s="17" customFormat="1">
      <c r="A347" s="35"/>
      <c r="B347" s="36" t="s">
        <v>58</v>
      </c>
      <c r="C347" s="35"/>
      <c r="D347" s="35"/>
      <c r="E347" s="35"/>
      <c r="F347" s="35"/>
      <c r="G347" s="20">
        <v>-22615.85</v>
      </c>
      <c r="H347" s="34">
        <v>-16589.97</v>
      </c>
      <c r="I347" s="18">
        <f>SUM(I348:I349)</f>
        <v>-16589.97</v>
      </c>
    </row>
    <row r="348" spans="1:9">
      <c r="A348" s="32"/>
      <c r="B348" s="33" t="s">
        <v>57</v>
      </c>
      <c r="C348" s="32"/>
      <c r="D348" s="32"/>
      <c r="E348" s="32"/>
      <c r="F348" s="32"/>
      <c r="G348" s="11">
        <v>-17452.12</v>
      </c>
      <c r="H348" s="31">
        <v>-11426.24</v>
      </c>
      <c r="I348" s="30">
        <v>-11426.24</v>
      </c>
    </row>
    <row r="349" spans="1:9" s="12" customFormat="1">
      <c r="A349" s="28"/>
      <c r="B349" s="29" t="s">
        <v>56</v>
      </c>
      <c r="C349" s="28"/>
      <c r="D349" s="28"/>
      <c r="E349" s="28"/>
      <c r="F349" s="28"/>
      <c r="G349" s="15">
        <v>-5163.7299999999996</v>
      </c>
      <c r="H349" s="27">
        <v>-5163.7299999999996</v>
      </c>
      <c r="I349" s="26">
        <v>-5163.7299999999996</v>
      </c>
    </row>
    <row r="350" spans="1:9" s="17" customFormat="1">
      <c r="B350" s="21" t="s">
        <v>55</v>
      </c>
      <c r="G350" s="20">
        <v>0</v>
      </c>
      <c r="H350" s="19">
        <v>1836.45</v>
      </c>
      <c r="I350" s="18">
        <f>SUM(I351)</f>
        <v>1836.45</v>
      </c>
    </row>
    <row r="351" spans="1:9" s="17" customFormat="1">
      <c r="B351" s="21" t="s">
        <v>54</v>
      </c>
      <c r="G351" s="24"/>
      <c r="H351" s="19">
        <v>1836.45</v>
      </c>
      <c r="I351" s="25">
        <f>SUM(I352)</f>
        <v>1836.45</v>
      </c>
    </row>
    <row r="352" spans="1:9" s="17" customFormat="1">
      <c r="B352" s="21" t="s">
        <v>53</v>
      </c>
      <c r="G352" s="24"/>
      <c r="H352" s="19">
        <v>1836.45</v>
      </c>
      <c r="I352" s="18">
        <v>1836.45</v>
      </c>
    </row>
    <row r="353" spans="2:9" s="17" customFormat="1">
      <c r="B353" s="21" t="s">
        <v>52</v>
      </c>
      <c r="G353" s="20">
        <v>0</v>
      </c>
      <c r="H353" s="19">
        <v>0</v>
      </c>
      <c r="I353" s="18">
        <v>0</v>
      </c>
    </row>
    <row r="354" spans="2:9" s="17" customFormat="1">
      <c r="B354" s="21" t="s">
        <v>51</v>
      </c>
      <c r="G354" s="20">
        <v>0</v>
      </c>
      <c r="H354" s="19">
        <v>0</v>
      </c>
      <c r="I354" s="18">
        <v>0</v>
      </c>
    </row>
    <row r="355" spans="2:9" s="17" customFormat="1">
      <c r="B355" s="21" t="s">
        <v>50</v>
      </c>
      <c r="G355" s="20">
        <v>0</v>
      </c>
      <c r="H355" s="19">
        <v>0</v>
      </c>
      <c r="I355" s="18">
        <v>0</v>
      </c>
    </row>
    <row r="356" spans="2:9" s="17" customFormat="1">
      <c r="B356" s="21" t="s">
        <v>49</v>
      </c>
      <c r="G356" s="20">
        <v>0</v>
      </c>
      <c r="H356" s="19">
        <v>0</v>
      </c>
      <c r="I356" s="18">
        <v>0</v>
      </c>
    </row>
    <row r="357" spans="2:9" s="17" customFormat="1">
      <c r="B357" s="21" t="s">
        <v>48</v>
      </c>
      <c r="G357" s="20">
        <v>0</v>
      </c>
      <c r="H357" s="19">
        <v>0</v>
      </c>
      <c r="I357" s="18">
        <v>0</v>
      </c>
    </row>
    <row r="358" spans="2:9" s="17" customFormat="1">
      <c r="B358" s="21" t="s">
        <v>47</v>
      </c>
      <c r="G358" s="20">
        <v>0</v>
      </c>
      <c r="H358" s="19">
        <v>0</v>
      </c>
      <c r="I358" s="18">
        <v>0</v>
      </c>
    </row>
    <row r="359" spans="2:9" s="17" customFormat="1">
      <c r="B359" s="21" t="s">
        <v>46</v>
      </c>
      <c r="G359" s="20">
        <v>2150.2399999999998</v>
      </c>
      <c r="H359" s="19">
        <v>5965.18</v>
      </c>
      <c r="I359" s="18">
        <f>SUM(I363,I360)</f>
        <v>6084.58</v>
      </c>
    </row>
    <row r="360" spans="2:9" s="17" customFormat="1">
      <c r="B360" s="21" t="s">
        <v>45</v>
      </c>
      <c r="G360" s="20">
        <v>-1175.6500000000001</v>
      </c>
      <c r="H360" s="19">
        <v>-457.96</v>
      </c>
      <c r="I360" s="18">
        <f>SUM(I361:I362)</f>
        <v>-338.56</v>
      </c>
    </row>
    <row r="361" spans="2:9">
      <c r="B361" s="8" t="s">
        <v>44</v>
      </c>
      <c r="G361" s="11">
        <v>-570.58000000000004</v>
      </c>
      <c r="H361" s="10">
        <v>-338.56</v>
      </c>
      <c r="I361" s="9">
        <v>-338.56</v>
      </c>
    </row>
    <row r="362" spans="2:9" s="12" customFormat="1">
      <c r="B362" s="16" t="s">
        <v>43</v>
      </c>
      <c r="G362" s="15">
        <v>-605.07000000000005</v>
      </c>
      <c r="H362" s="14">
        <v>-119.4</v>
      </c>
      <c r="I362" s="13">
        <v>0</v>
      </c>
    </row>
    <row r="363" spans="2:9" s="17" customFormat="1">
      <c r="B363" s="21" t="s">
        <v>42</v>
      </c>
      <c r="G363" s="20">
        <v>3325.89</v>
      </c>
      <c r="H363" s="19">
        <v>6423.14</v>
      </c>
      <c r="I363" s="18">
        <f>SUM(I364:I369)</f>
        <v>6423.14</v>
      </c>
    </row>
    <row r="364" spans="2:9">
      <c r="B364" s="8" t="s">
        <v>41</v>
      </c>
      <c r="G364" s="11">
        <v>191.32</v>
      </c>
      <c r="H364" s="10">
        <v>811.32</v>
      </c>
      <c r="I364" s="9">
        <v>811.32</v>
      </c>
    </row>
    <row r="365" spans="2:9">
      <c r="B365" s="8" t="s">
        <v>40</v>
      </c>
      <c r="G365" s="11">
        <v>300</v>
      </c>
      <c r="H365" s="10">
        <v>0</v>
      </c>
      <c r="I365" s="9">
        <v>0</v>
      </c>
    </row>
    <row r="366" spans="2:9">
      <c r="B366" s="8" t="s">
        <v>39</v>
      </c>
      <c r="G366" s="11">
        <v>1100</v>
      </c>
      <c r="H366" s="10">
        <v>0</v>
      </c>
      <c r="I366" s="9">
        <v>0</v>
      </c>
    </row>
    <row r="367" spans="2:9">
      <c r="B367" s="8" t="s">
        <v>38</v>
      </c>
      <c r="G367" s="11">
        <v>372.42</v>
      </c>
      <c r="H367" s="10">
        <v>21.82</v>
      </c>
      <c r="I367" s="9">
        <v>21.82</v>
      </c>
    </row>
    <row r="368" spans="2:9">
      <c r="B368" s="8" t="s">
        <v>37</v>
      </c>
      <c r="G368" s="11">
        <v>1187.1500000000001</v>
      </c>
      <c r="H368" s="10">
        <v>5515</v>
      </c>
      <c r="I368" s="9">
        <v>5515</v>
      </c>
    </row>
    <row r="369" spans="2:9" s="12" customFormat="1">
      <c r="B369" s="16" t="s">
        <v>36</v>
      </c>
      <c r="G369" s="15">
        <v>175</v>
      </c>
      <c r="H369" s="14">
        <v>75</v>
      </c>
      <c r="I369" s="13">
        <v>75</v>
      </c>
    </row>
    <row r="370" spans="2:9" s="17" customFormat="1">
      <c r="F370" s="21" t="s">
        <v>35</v>
      </c>
      <c r="G370" s="20">
        <v>5746.46</v>
      </c>
      <c r="H370" s="19">
        <v>14495.16</v>
      </c>
      <c r="I370" s="18">
        <f>SUM(I2,I53,I54,I57,I88,I148,I199,I344,I350,I353,I354,I359)</f>
        <v>21144.102500000008</v>
      </c>
    </row>
    <row r="371" spans="2:9" s="17" customFormat="1">
      <c r="B371" s="21" t="s">
        <v>34</v>
      </c>
      <c r="G371" s="20">
        <v>11.58</v>
      </c>
      <c r="H371" s="19">
        <v>362.89</v>
      </c>
      <c r="I371" s="18">
        <f>SUM(I372)</f>
        <v>362.89</v>
      </c>
    </row>
    <row r="372" spans="2:9" s="17" customFormat="1">
      <c r="C372" s="21" t="s">
        <v>33</v>
      </c>
      <c r="G372" s="20">
        <v>11.58</v>
      </c>
      <c r="H372" s="19">
        <v>362.89</v>
      </c>
      <c r="I372" s="18">
        <f>SUM(I373:I374)</f>
        <v>362.89</v>
      </c>
    </row>
    <row r="373" spans="2:9">
      <c r="D373" s="8" t="s">
        <v>32</v>
      </c>
      <c r="G373" s="11">
        <v>0</v>
      </c>
      <c r="H373" s="10">
        <v>0</v>
      </c>
      <c r="I373" s="9">
        <v>0</v>
      </c>
    </row>
    <row r="374" spans="2:9" s="12" customFormat="1">
      <c r="D374" s="16" t="s">
        <v>31</v>
      </c>
      <c r="G374" s="15">
        <v>11.58</v>
      </c>
      <c r="H374" s="14">
        <v>362.89</v>
      </c>
      <c r="I374" s="13">
        <v>362.89</v>
      </c>
    </row>
    <row r="375" spans="2:9" s="17" customFormat="1">
      <c r="D375" s="21" t="s">
        <v>30</v>
      </c>
      <c r="G375" s="20">
        <v>11.58</v>
      </c>
      <c r="H375" s="19">
        <v>362.89</v>
      </c>
      <c r="I375" s="18">
        <f>SUM(I376:I378)</f>
        <v>362.89</v>
      </c>
    </row>
    <row r="376" spans="2:9">
      <c r="D376" s="8" t="s">
        <v>29</v>
      </c>
      <c r="G376" s="11">
        <v>0</v>
      </c>
      <c r="H376" s="10">
        <v>0.2</v>
      </c>
      <c r="I376" s="9">
        <v>0.2</v>
      </c>
    </row>
    <row r="377" spans="2:9">
      <c r="D377" s="8" t="s">
        <v>28</v>
      </c>
      <c r="G377" s="11">
        <v>11.58</v>
      </c>
      <c r="H377" s="10">
        <v>362.69</v>
      </c>
      <c r="I377" s="9">
        <v>362.69</v>
      </c>
    </row>
    <row r="378" spans="2:9" s="12" customFormat="1">
      <c r="D378" s="16" t="s">
        <v>27</v>
      </c>
      <c r="G378" s="23"/>
      <c r="H378" s="14">
        <v>0</v>
      </c>
      <c r="I378" s="22">
        <v>0</v>
      </c>
    </row>
    <row r="379" spans="2:9" s="17" customFormat="1">
      <c r="B379" s="21" t="s">
        <v>26</v>
      </c>
      <c r="G379" s="20">
        <v>-2309.61</v>
      </c>
      <c r="H379" s="19">
        <v>-3140.13</v>
      </c>
      <c r="I379" s="18">
        <f>SUM(I381,I380)</f>
        <v>-2309.61</v>
      </c>
    </row>
    <row r="380" spans="2:9" s="17" customFormat="1">
      <c r="C380" s="21" t="s">
        <v>25</v>
      </c>
      <c r="G380" s="20">
        <v>0</v>
      </c>
      <c r="H380" s="19">
        <v>0</v>
      </c>
      <c r="I380" s="18">
        <v>0</v>
      </c>
    </row>
    <row r="381" spans="2:9" s="17" customFormat="1">
      <c r="C381" s="21" t="s">
        <v>24</v>
      </c>
      <c r="G381" s="20">
        <v>-2309.61</v>
      </c>
      <c r="H381" s="19">
        <v>-3140.13</v>
      </c>
      <c r="I381" s="18">
        <v>-2309.61</v>
      </c>
    </row>
    <row r="382" spans="2:9" s="17" customFormat="1">
      <c r="C382" s="21" t="s">
        <v>23</v>
      </c>
      <c r="G382" s="20">
        <v>-1655.69</v>
      </c>
      <c r="H382" s="19">
        <v>-2811.88</v>
      </c>
      <c r="I382" s="18">
        <f>SUM(I383:I385)</f>
        <v>-342.88</v>
      </c>
    </row>
    <row r="383" spans="2:9">
      <c r="C383" s="8" t="s">
        <v>22</v>
      </c>
      <c r="G383" s="11">
        <v>-1158.8900000000001</v>
      </c>
      <c r="H383" s="10">
        <v>-300</v>
      </c>
      <c r="I383" s="9">
        <v>-300</v>
      </c>
    </row>
    <row r="384" spans="2:9">
      <c r="C384" s="8" t="s">
        <v>21</v>
      </c>
      <c r="G384" s="11">
        <v>-496.8</v>
      </c>
      <c r="H384" s="10">
        <v>-42.88</v>
      </c>
      <c r="I384" s="9">
        <v>-42.88</v>
      </c>
    </row>
    <row r="385" spans="2:9" s="12" customFormat="1">
      <c r="C385" s="16" t="s">
        <v>20</v>
      </c>
      <c r="G385" s="15">
        <v>0</v>
      </c>
      <c r="H385" s="14">
        <v>-2469</v>
      </c>
      <c r="I385" s="13">
        <v>0</v>
      </c>
    </row>
    <row r="386" spans="2:9" s="17" customFormat="1">
      <c r="C386" s="21" t="s">
        <v>19</v>
      </c>
      <c r="G386" s="20">
        <v>-594.03</v>
      </c>
      <c r="H386" s="19">
        <v>-243.75</v>
      </c>
      <c r="I386" s="18">
        <f>SUM(I387)</f>
        <v>-594.03</v>
      </c>
    </row>
    <row r="387" spans="2:9" s="17" customFormat="1">
      <c r="C387" s="21" t="s">
        <v>18</v>
      </c>
      <c r="G387" s="20">
        <v>-594.03</v>
      </c>
      <c r="H387" s="19">
        <v>-243.75</v>
      </c>
      <c r="I387" s="18">
        <v>-594.03</v>
      </c>
    </row>
    <row r="388" spans="2:9" s="17" customFormat="1">
      <c r="C388" s="21" t="s">
        <v>17</v>
      </c>
      <c r="G388" s="20">
        <v>-59.89</v>
      </c>
      <c r="H388" s="19">
        <v>-84.5</v>
      </c>
      <c r="I388" s="18">
        <f>SUM(I389:I390)</f>
        <v>-59.36</v>
      </c>
    </row>
    <row r="389" spans="2:9">
      <c r="C389" s="8" t="s">
        <v>16</v>
      </c>
      <c r="G389" s="11">
        <v>-59.36</v>
      </c>
      <c r="H389" s="10">
        <v>-84.5</v>
      </c>
      <c r="I389" s="9">
        <v>-59.36</v>
      </c>
    </row>
    <row r="390" spans="2:9" s="12" customFormat="1">
      <c r="C390" s="16" t="s">
        <v>15</v>
      </c>
      <c r="G390" s="15">
        <v>0</v>
      </c>
      <c r="H390" s="14">
        <v>0</v>
      </c>
      <c r="I390" s="13">
        <v>0</v>
      </c>
    </row>
    <row r="391" spans="2:9" s="17" customFormat="1">
      <c r="C391" s="21" t="s">
        <v>14</v>
      </c>
      <c r="G391" s="20">
        <v>0</v>
      </c>
      <c r="H391" s="19">
        <v>0</v>
      </c>
      <c r="I391" s="18">
        <v>0</v>
      </c>
    </row>
    <row r="392" spans="2:9" s="17" customFormat="1">
      <c r="B392" s="21" t="s">
        <v>13</v>
      </c>
      <c r="G392" s="20">
        <v>0</v>
      </c>
      <c r="H392" s="19">
        <v>0</v>
      </c>
      <c r="I392" s="18">
        <v>0</v>
      </c>
    </row>
    <row r="393" spans="2:9" s="17" customFormat="1">
      <c r="C393" s="21" t="s">
        <v>12</v>
      </c>
      <c r="G393" s="20">
        <v>0</v>
      </c>
      <c r="H393" s="19">
        <v>0</v>
      </c>
      <c r="I393" s="18">
        <v>0</v>
      </c>
    </row>
    <row r="394" spans="2:9" s="17" customFormat="1">
      <c r="B394" s="21" t="s">
        <v>11</v>
      </c>
      <c r="G394" s="20">
        <v>0</v>
      </c>
      <c r="H394" s="19">
        <v>0</v>
      </c>
      <c r="I394" s="18">
        <v>0</v>
      </c>
    </row>
    <row r="395" spans="2:9" s="17" customFormat="1">
      <c r="B395" s="21" t="s">
        <v>10</v>
      </c>
      <c r="G395" s="20">
        <v>0</v>
      </c>
      <c r="H395" s="19">
        <v>0</v>
      </c>
      <c r="I395" s="18">
        <v>0</v>
      </c>
    </row>
    <row r="396" spans="2:9" s="17" customFormat="1">
      <c r="B396" s="21" t="s">
        <v>9</v>
      </c>
      <c r="G396" s="20">
        <v>0</v>
      </c>
      <c r="H396" s="19">
        <v>0</v>
      </c>
      <c r="I396" s="18">
        <v>0</v>
      </c>
    </row>
    <row r="397" spans="2:9" s="17" customFormat="1">
      <c r="B397" s="21" t="s">
        <v>8</v>
      </c>
      <c r="G397" s="20">
        <v>0</v>
      </c>
      <c r="H397" s="19">
        <v>0</v>
      </c>
      <c r="I397" s="18">
        <v>0</v>
      </c>
    </row>
    <row r="398" spans="2:9" s="17" customFormat="1">
      <c r="B398" s="21" t="s">
        <v>7</v>
      </c>
      <c r="G398" s="20">
        <v>0</v>
      </c>
      <c r="H398" s="19">
        <v>0</v>
      </c>
      <c r="I398" s="18">
        <v>0</v>
      </c>
    </row>
    <row r="399" spans="2:9">
      <c r="C399" s="8" t="s">
        <v>6</v>
      </c>
      <c r="G399" s="11">
        <v>0</v>
      </c>
      <c r="H399" s="10">
        <v>0</v>
      </c>
      <c r="I399" s="9">
        <v>0</v>
      </c>
    </row>
    <row r="400" spans="2:9">
      <c r="C400" s="8" t="s">
        <v>5</v>
      </c>
      <c r="G400" s="11">
        <v>0</v>
      </c>
      <c r="H400" s="10">
        <v>0</v>
      </c>
      <c r="I400" s="9">
        <v>0</v>
      </c>
    </row>
    <row r="401" spans="2:9" s="12" customFormat="1">
      <c r="C401" s="16" t="s">
        <v>4</v>
      </c>
      <c r="G401" s="15">
        <v>0</v>
      </c>
      <c r="H401" s="14">
        <v>0</v>
      </c>
      <c r="I401" s="13">
        <v>0</v>
      </c>
    </row>
    <row r="402" spans="2:9">
      <c r="F402" s="8" t="s">
        <v>3</v>
      </c>
      <c r="G402" s="11">
        <v>-2298.0300000000002</v>
      </c>
      <c r="H402" s="10">
        <v>-2777.24</v>
      </c>
      <c r="I402" s="9">
        <f>SUM(I371,I379,I392,I394,I397,I398)</f>
        <v>-1946.7200000000003</v>
      </c>
    </row>
    <row r="403" spans="2:9">
      <c r="F403" s="8" t="s">
        <v>2</v>
      </c>
      <c r="G403" s="11">
        <v>3448.43</v>
      </c>
      <c r="H403" s="10">
        <v>11717.92</v>
      </c>
      <c r="I403" s="9">
        <f>SUM(I370,I402)</f>
        <v>19197.382500000007</v>
      </c>
    </row>
    <row r="404" spans="2:9" ht="13.5" thickBot="1">
      <c r="B404" s="8" t="s">
        <v>1</v>
      </c>
      <c r="G404" s="11">
        <v>0</v>
      </c>
      <c r="H404" s="10">
        <v>0</v>
      </c>
      <c r="I404" s="9"/>
    </row>
    <row r="405" spans="2:9" ht="13.5" thickBot="1">
      <c r="F405" s="8" t="s">
        <v>0</v>
      </c>
      <c r="G405" s="7">
        <v>3448.43</v>
      </c>
      <c r="H405" s="6">
        <v>11717.92</v>
      </c>
      <c r="I405" s="5">
        <f>SUM(I403,I404)</f>
        <v>19197.382500000007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PRESUPUESTO 2023</vt:lpstr>
    </vt:vector>
  </TitlesOfParts>
  <Company>UPV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anavarro</dc:creator>
  <cp:lastModifiedBy>anavarro</cp:lastModifiedBy>
  <dcterms:created xsi:type="dcterms:W3CDTF">2022-05-19T20:42:15Z</dcterms:created>
  <dcterms:modified xsi:type="dcterms:W3CDTF">2022-05-27T08:24:35Z</dcterms:modified>
</cp:coreProperties>
</file>