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515" windowHeight="12840"/>
  </bookViews>
  <sheets>
    <sheet name="Listado de cuentas anuales (Pé" sheetId="1" r:id="rId1"/>
  </sheets>
  <definedNames>
    <definedName name="_xlnm._FilterDatabase" localSheetId="0" hidden="1">'Listado de cuentas anuales (Pé'!$F$4:$K$569</definedName>
  </definedNames>
  <calcPr calcId="125725"/>
</workbook>
</file>

<file path=xl/calcChain.xml><?xml version="1.0" encoding="utf-8"?>
<calcChain xmlns="http://schemas.openxmlformats.org/spreadsheetml/2006/main">
  <c r="K7" i="1"/>
  <c r="G8"/>
  <c r="H8"/>
  <c r="H7" s="1"/>
  <c r="I8"/>
  <c r="J8"/>
  <c r="J7" s="1"/>
  <c r="K8"/>
  <c r="G16"/>
  <c r="G7" s="1"/>
  <c r="H16"/>
  <c r="I16"/>
  <c r="I7" s="1"/>
  <c r="J16"/>
  <c r="G19"/>
  <c r="K19"/>
  <c r="G20"/>
  <c r="H20"/>
  <c r="H19" s="1"/>
  <c r="I20"/>
  <c r="I19" s="1"/>
  <c r="J20"/>
  <c r="J19" s="1"/>
  <c r="K20"/>
  <c r="K31"/>
  <c r="G32"/>
  <c r="H32"/>
  <c r="I32"/>
  <c r="J32"/>
  <c r="K32"/>
  <c r="G37"/>
  <c r="H37"/>
  <c r="I37"/>
  <c r="J37"/>
  <c r="G44"/>
  <c r="G31" s="1"/>
  <c r="G6" s="1"/>
  <c r="H44"/>
  <c r="I44"/>
  <c r="I31" s="1"/>
  <c r="G47"/>
  <c r="H47"/>
  <c r="H31" s="1"/>
  <c r="H6" s="1"/>
  <c r="I47"/>
  <c r="J47"/>
  <c r="J31" s="1"/>
  <c r="J6" s="1"/>
  <c r="G55"/>
  <c r="G54" s="1"/>
  <c r="H55"/>
  <c r="H54" s="1"/>
  <c r="I55"/>
  <c r="I54" s="1"/>
  <c r="J55"/>
  <c r="G59"/>
  <c r="H59"/>
  <c r="I59"/>
  <c r="J59"/>
  <c r="G89"/>
  <c r="H89"/>
  <c r="I89"/>
  <c r="J89"/>
  <c r="K89"/>
  <c r="G94"/>
  <c r="H94"/>
  <c r="I94"/>
  <c r="J94"/>
  <c r="K94"/>
  <c r="G96"/>
  <c r="H96"/>
  <c r="I96"/>
  <c r="J96"/>
  <c r="K96"/>
  <c r="G101"/>
  <c r="H101"/>
  <c r="I101"/>
  <c r="J101"/>
  <c r="K101"/>
  <c r="G110"/>
  <c r="H110"/>
  <c r="I110"/>
  <c r="J110"/>
  <c r="K110"/>
  <c r="G142"/>
  <c r="H142"/>
  <c r="I142"/>
  <c r="J142"/>
  <c r="K142"/>
  <c r="G156"/>
  <c r="H156"/>
  <c r="I156"/>
  <c r="J156"/>
  <c r="K156"/>
  <c r="G161"/>
  <c r="H161"/>
  <c r="I161"/>
  <c r="J161"/>
  <c r="K161"/>
  <c r="G165"/>
  <c r="H165"/>
  <c r="I165"/>
  <c r="J165"/>
  <c r="K165"/>
  <c r="G172"/>
  <c r="H172"/>
  <c r="H155" s="1"/>
  <c r="I172"/>
  <c r="J172"/>
  <c r="J155" s="1"/>
  <c r="K172"/>
  <c r="G174"/>
  <c r="G155" s="1"/>
  <c r="H174"/>
  <c r="I174"/>
  <c r="I155" s="1"/>
  <c r="J174"/>
  <c r="K174"/>
  <c r="K155" s="1"/>
  <c r="H181"/>
  <c r="I181"/>
  <c r="J181"/>
  <c r="K181"/>
  <c r="G218"/>
  <c r="G223"/>
  <c r="G228"/>
  <c r="G230"/>
  <c r="G231"/>
  <c r="G234"/>
  <c r="G248"/>
  <c r="G263"/>
  <c r="G312"/>
  <c r="H312"/>
  <c r="I312"/>
  <c r="J312"/>
  <c r="K312"/>
  <c r="G315"/>
  <c r="H315"/>
  <c r="I315"/>
  <c r="J315"/>
  <c r="K315"/>
  <c r="G317"/>
  <c r="H317"/>
  <c r="I317"/>
  <c r="J317"/>
  <c r="K317"/>
  <c r="G322"/>
  <c r="H322"/>
  <c r="I322"/>
  <c r="J322"/>
  <c r="K322"/>
  <c r="G329"/>
  <c r="H329"/>
  <c r="I329"/>
  <c r="J329"/>
  <c r="K329"/>
  <c r="G337"/>
  <c r="H337"/>
  <c r="I337"/>
  <c r="J337"/>
  <c r="K337"/>
  <c r="G355"/>
  <c r="H355"/>
  <c r="I355"/>
  <c r="J355"/>
  <c r="K355"/>
  <c r="G357"/>
  <c r="H357"/>
  <c r="I357"/>
  <c r="J357"/>
  <c r="K357"/>
  <c r="G373"/>
  <c r="H373"/>
  <c r="I373"/>
  <c r="J373"/>
  <c r="K373"/>
  <c r="G384"/>
  <c r="H384"/>
  <c r="I384"/>
  <c r="J384"/>
  <c r="K384"/>
  <c r="G387"/>
  <c r="H387"/>
  <c r="I387"/>
  <c r="J387"/>
  <c r="K387"/>
  <c r="G392"/>
  <c r="H392"/>
  <c r="I392"/>
  <c r="J392"/>
  <c r="J321" s="1"/>
  <c r="K392"/>
  <c r="G433"/>
  <c r="H433"/>
  <c r="I433"/>
  <c r="J433"/>
  <c r="K433"/>
  <c r="G435"/>
  <c r="H435"/>
  <c r="H432" s="1"/>
  <c r="I435"/>
  <c r="J435"/>
  <c r="J432" s="1"/>
  <c r="K435"/>
  <c r="G438"/>
  <c r="H438"/>
  <c r="I438"/>
  <c r="J438"/>
  <c r="J437" s="1"/>
  <c r="K438"/>
  <c r="K437" s="1"/>
  <c r="G440"/>
  <c r="H440"/>
  <c r="I440"/>
  <c r="G443"/>
  <c r="H443"/>
  <c r="I443"/>
  <c r="J443"/>
  <c r="K443"/>
  <c r="G449"/>
  <c r="H449"/>
  <c r="I449"/>
  <c r="J449"/>
  <c r="K449"/>
  <c r="G455"/>
  <c r="H455"/>
  <c r="I455"/>
  <c r="J455"/>
  <c r="K455"/>
  <c r="G459"/>
  <c r="H459"/>
  <c r="I459"/>
  <c r="J459"/>
  <c r="K459"/>
  <c r="G467"/>
  <c r="H467"/>
  <c r="I467"/>
  <c r="J467"/>
  <c r="K467"/>
  <c r="G486"/>
  <c r="H486"/>
  <c r="I486"/>
  <c r="J486"/>
  <c r="K486"/>
  <c r="G510"/>
  <c r="H510"/>
  <c r="H442" s="1"/>
  <c r="I510"/>
  <c r="J510"/>
  <c r="J442" s="1"/>
  <c r="K510"/>
  <c r="G514"/>
  <c r="H514"/>
  <c r="I514"/>
  <c r="J514"/>
  <c r="K514"/>
  <c r="K513" s="1"/>
  <c r="G516"/>
  <c r="H516"/>
  <c r="H513" s="1"/>
  <c r="I516"/>
  <c r="J516"/>
  <c r="J513" s="1"/>
  <c r="G524"/>
  <c r="H524"/>
  <c r="I524"/>
  <c r="J524"/>
  <c r="K524"/>
  <c r="G527"/>
  <c r="G523" s="1"/>
  <c r="H527"/>
  <c r="I527"/>
  <c r="I523" s="1"/>
  <c r="J527"/>
  <c r="K527"/>
  <c r="K523" s="1"/>
  <c r="G535"/>
  <c r="G534" s="1"/>
  <c r="H535"/>
  <c r="H534" s="1"/>
  <c r="I535"/>
  <c r="I534" s="1"/>
  <c r="J535"/>
  <c r="J534" s="1"/>
  <c r="K535"/>
  <c r="J538"/>
  <c r="G544"/>
  <c r="H544"/>
  <c r="I544"/>
  <c r="J544"/>
  <c r="K544"/>
  <c r="G549"/>
  <c r="H549"/>
  <c r="I549"/>
  <c r="K549"/>
  <c r="G551"/>
  <c r="G543" s="1"/>
  <c r="G541" s="1"/>
  <c r="H551"/>
  <c r="I551"/>
  <c r="I543" s="1"/>
  <c r="I541" s="1"/>
  <c r="J551"/>
  <c r="J549" s="1"/>
  <c r="G556"/>
  <c r="H556"/>
  <c r="I556"/>
  <c r="J556"/>
  <c r="G559"/>
  <c r="H559"/>
  <c r="I559"/>
  <c r="J559"/>
  <c r="G562"/>
  <c r="H562"/>
  <c r="I562"/>
  <c r="J562"/>
  <c r="K566"/>
  <c r="K321" l="1"/>
  <c r="I180"/>
  <c r="K180"/>
  <c r="K179" s="1"/>
  <c r="H566"/>
  <c r="J320"/>
  <c r="I321"/>
  <c r="G321"/>
  <c r="H321"/>
  <c r="I6"/>
  <c r="H543"/>
  <c r="H541" s="1"/>
  <c r="J523"/>
  <c r="H523"/>
  <c r="I513"/>
  <c r="G513"/>
  <c r="I442"/>
  <c r="I320" s="1"/>
  <c r="G442"/>
  <c r="H437"/>
  <c r="H320" s="1"/>
  <c r="I437"/>
  <c r="G437"/>
  <c r="G320" s="1"/>
  <c r="K432"/>
  <c r="I432"/>
  <c r="G432"/>
  <c r="J314"/>
  <c r="H314"/>
  <c r="I314"/>
  <c r="G314"/>
  <c r="J180"/>
  <c r="H180"/>
  <c r="G181"/>
  <c r="G180" s="1"/>
  <c r="G179" s="1"/>
  <c r="K100"/>
  <c r="K99" s="1"/>
  <c r="I100"/>
  <c r="I99" s="1"/>
  <c r="G100"/>
  <c r="G99" s="1"/>
  <c r="G571" s="1"/>
  <c r="J100"/>
  <c r="J99" s="1"/>
  <c r="J571" s="1"/>
  <c r="H100"/>
  <c r="H99" s="1"/>
  <c r="J58"/>
  <c r="H58"/>
  <c r="K58"/>
  <c r="I58"/>
  <c r="G58"/>
  <c r="I566"/>
  <c r="G566"/>
  <c r="I179"/>
  <c r="J543"/>
  <c r="J541" s="1"/>
  <c r="J566" s="1"/>
  <c r="K572" l="1"/>
  <c r="G533"/>
  <c r="G567" s="1"/>
  <c r="G569" s="1"/>
  <c r="G572"/>
  <c r="G573" s="1"/>
  <c r="H571"/>
  <c r="K571"/>
  <c r="K533"/>
  <c r="K567" s="1"/>
  <c r="I571"/>
  <c r="I533"/>
  <c r="I567" s="1"/>
  <c r="I569" s="1"/>
  <c r="J179"/>
  <c r="J533" s="1"/>
  <c r="J567" s="1"/>
  <c r="J569" s="1"/>
  <c r="I572"/>
  <c r="H179"/>
  <c r="H572" s="1"/>
  <c r="K573"/>
  <c r="H573"/>
  <c r="I573" l="1"/>
  <c r="J572"/>
  <c r="J573" s="1"/>
  <c r="H533"/>
  <c r="H567" s="1"/>
  <c r="H569" s="1"/>
</calcChain>
</file>

<file path=xl/comments1.xml><?xml version="1.0" encoding="utf-8"?>
<comments xmlns="http://schemas.openxmlformats.org/spreadsheetml/2006/main">
  <authors>
    <author>Gerencia</author>
    <author>Administracion-ftcv</author>
  </authors>
  <commentList>
    <comment ref="C34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Previsión para 2 cursos de Nivel I y 1 de Nivel III</t>
        </r>
      </text>
    </comment>
    <comment ref="B86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Pte. ver amortización</t>
        </r>
      </text>
    </comment>
    <comment ref="C111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Reducción prevista de 5 competiciones adultas con respecto a 2018</t>
        </r>
      </text>
    </comment>
    <comment ref="C157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Previsible aumento Sub Ordinaria + 5000 más por Copa Europa</t>
        </r>
      </text>
    </comment>
    <comment ref="C175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30000 Fer Futur + 10000 MedTri + 20000 Esport Escola</t>
        </r>
      </text>
    </comment>
    <comment ref="G184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Ver exacto el pago febrero y si se le paga algo el resto</t>
        </r>
      </text>
    </comment>
    <comment ref="H184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Ver exacto el pago febrero y si se le paga algo el resto</t>
        </r>
      </text>
    </comment>
    <comment ref="G187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Kilometrajes y asistencias de fin de semana</t>
        </r>
      </text>
    </comment>
    <comment ref="C188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Estuvo el año pasado en el Campus?</t>
        </r>
      </text>
    </comment>
    <comment ref="G215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Aumento horas para compensar Cheste y otros</t>
        </r>
      </text>
    </comment>
    <comment ref="G243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Aumento volumen trabajo por VTRI y otros</t>
        </r>
      </text>
    </comment>
    <comment ref="H245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Falta gastos Tecnif y Pase 16PF</t>
        </r>
      </text>
    </comment>
    <comment ref="C254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Para grupos en Alicante y Manises</t>
        </r>
      </text>
    </comment>
    <comment ref="G254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Solo 1 grupo NI</t>
        </r>
      </text>
    </comment>
    <comment ref="C263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Incorporación en crono</t>
        </r>
      </text>
    </comment>
    <comment ref="C297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Por previsible aumento tareas</t>
        </r>
      </text>
    </comment>
    <comment ref="C305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Revisar pagos con respecto a este año</t>
        </r>
      </text>
    </comment>
    <comment ref="G307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Aumento horas crono y esport a l'escola</t>
        </r>
      </text>
    </comment>
    <comment ref="C308" authorId="1">
      <text>
        <r>
          <rPr>
            <b/>
            <sz val="9"/>
            <color indexed="81"/>
            <rFont val="Tahoma"/>
            <family val="2"/>
          </rPr>
          <t>Administracion-ftcv:</t>
        </r>
        <r>
          <rPr>
            <sz val="9"/>
            <color indexed="81"/>
            <rFont val="Tahoma"/>
            <family val="2"/>
          </rPr>
          <t xml:space="preserve">
Estimación por contratación monitores ajenos</t>
        </r>
      </text>
    </comment>
    <comment ref="G309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había error en el cálculo</t>
        </r>
      </text>
    </comment>
    <comment ref="C344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Previsión de aumentar a 18 € lo que pagamos a las clínicas a partir de octubre</t>
        </r>
      </text>
    </comment>
    <comment ref="C346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5 pruebas menos</t>
        </r>
      </text>
    </comment>
    <comment ref="G346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Incluido aumento por nuevos derechos de arbitraje</t>
        </r>
      </text>
    </comment>
    <comment ref="C347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Idem.</t>
        </r>
      </text>
    </comment>
    <comment ref="C354" authorId="1">
      <text>
        <r>
          <rPr>
            <b/>
            <sz val="9"/>
            <color indexed="81"/>
            <rFont val="Tahoma"/>
            <family val="2"/>
          </rPr>
          <t>Administracion-ftcv:</t>
        </r>
        <r>
          <rPr>
            <sz val="9"/>
            <color indexed="81"/>
            <rFont val="Tahoma"/>
            <family val="2"/>
          </rPr>
          <t xml:space="preserve">
Cptos. Autonómicos</t>
        </r>
      </text>
    </comment>
    <comment ref="G394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Vinculado a posible subvención</t>
        </r>
      </text>
    </comment>
    <comment ref="C406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Incluidois en otra cuenta</t>
        </r>
      </text>
    </comment>
    <comment ref="C436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Por incremento volumen de compras, alquileres, etc.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Devoluciones de la inscripcíon conjunta</t>
        </r>
      </text>
    </comment>
    <comment ref="G453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Incluida como difusión en Sub Resp Social</t>
        </r>
      </text>
    </comment>
    <comment ref="C461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No hay contrapartida de deportistas</t>
        </r>
      </text>
    </comment>
    <comment ref="C485" authorId="1">
      <text>
        <r>
          <rPr>
            <b/>
            <sz val="9"/>
            <color indexed="81"/>
            <rFont val="Tahoma"/>
            <family val="2"/>
          </rPr>
          <t>Administracion-ftcv:</t>
        </r>
        <r>
          <rPr>
            <sz val="9"/>
            <color indexed="81"/>
            <rFont val="Tahoma"/>
            <family val="2"/>
          </rPr>
          <t xml:space="preserve">
Formación, reciclaje, comidas, etc.</t>
        </r>
      </text>
    </comment>
    <comment ref="C502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Se añade vallado ciclismo</t>
        </r>
      </text>
    </comment>
    <comment ref="G505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No gestionamos el presupuesto salvo Med Tri</t>
        </r>
      </text>
    </comment>
    <comment ref="B515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Compras software diseño</t>
        </r>
      </text>
    </comment>
    <comment ref="B517" authorId="0">
      <text>
        <r>
          <rPr>
            <b/>
            <sz val="9"/>
            <color indexed="81"/>
            <rFont val="Tahoma"/>
            <family val="2"/>
          </rPr>
          <t>Gerencia:</t>
        </r>
        <r>
          <rPr>
            <sz val="9"/>
            <color indexed="81"/>
            <rFont val="Tahoma"/>
            <family val="2"/>
          </rPr>
          <t xml:space="preserve">
Se añade la compra de 4 mantas razón de 760 € + 4 ordenadores</t>
        </r>
      </text>
    </comment>
  </commentList>
</comments>
</file>

<file path=xl/sharedStrings.xml><?xml version="1.0" encoding="utf-8"?>
<sst xmlns="http://schemas.openxmlformats.org/spreadsheetml/2006/main" count="570" uniqueCount="569">
  <si>
    <t>TOTAL GASTOS</t>
  </si>
  <si>
    <t>TOTAL INGRESOS</t>
  </si>
  <si>
    <t>D. RESULTADO DEL EJERCICIO (C + 19)</t>
  </si>
  <si>
    <t>19. Impuestos sobre beneficios</t>
  </si>
  <si>
    <t>C) RESULTADO ANTES DE IMPUESTOS (A+B)</t>
  </si>
  <si>
    <t>B) RESULTADO FINANCIERO (13+14+15+16+17+18)</t>
  </si>
  <si>
    <t>c) Resto de ingresos y gastos</t>
  </si>
  <si>
    <t>b) Ingresos financieros derivados de convenios de acreedores</t>
  </si>
  <si>
    <t>a) Incorporación al activo de gastos financieros</t>
  </si>
  <si>
    <t>18. Otros ingresos y gastos de carácter financiero</t>
  </si>
  <si>
    <t>1 666.8.0001 PERDIDAS VALORES BANKIA</t>
  </si>
  <si>
    <t>666 PÉRDIDAS EN VALORES NEGOCIABLES</t>
  </si>
  <si>
    <t>17. Deterioro y resultado por enajenaciones de instrumentos financieros</t>
  </si>
  <si>
    <t>16. Diferencias de cambio</t>
  </si>
  <si>
    <t>a) Cartera de negociación y otros</t>
  </si>
  <si>
    <t>15. Variación de valor razonable en instrumentos financieros</t>
  </si>
  <si>
    <t>c) Por actualización de provisiones</t>
  </si>
  <si>
    <t>3 669.0.0003 GASTOS FINANCIEROS INTERESES ANTICIPO CONFIRMING</t>
  </si>
  <si>
    <t>2 669.0.0002 GASTOS FIANCIEROS CUSTODIA VALORES EN DEPOSITO</t>
  </si>
  <si>
    <t>1 669.0.0001 GASTOS POR DIFERENCIA REDONDEO EURO</t>
  </si>
  <si>
    <t>669 OTROS GASTOS FINANCIEROS</t>
  </si>
  <si>
    <t>1 664.0.0000 INTERESES POR DESCUENTO DE EFECTOS</t>
  </si>
  <si>
    <t>664 INTERESES POR DESCUENTO DE EFECTOS</t>
  </si>
  <si>
    <t>2 662.3.0000 INTERESES DE DEUDAS CON ENTIDADES DE CREDITO</t>
  </si>
  <si>
    <t>1 662.0.0000 INTERESES DEMORA RETENCIONES</t>
  </si>
  <si>
    <t>2 662.3.0003 INTERESES PRESTAMO CAIXA POPULAR - JUNIO 15</t>
  </si>
  <si>
    <t>1 662.3.0002 INTERESES BONO</t>
  </si>
  <si>
    <t>662 INTERESES DE DEUDAS A LARGO PLAZO</t>
  </si>
  <si>
    <t>b) Por deudas con terceros</t>
  </si>
  <si>
    <t>a) Por deudas con entidades vinculadas</t>
  </si>
  <si>
    <t>14. Gastos financieros</t>
  </si>
  <si>
    <t>2 769.0.0001 INGRESOS POR DIFERERNCIA REDONDEO EURO</t>
  </si>
  <si>
    <t>1 769.0.0000 Otros ingresos financieros</t>
  </si>
  <si>
    <t>769 OTROS INGRESOS FINANCIEROS</t>
  </si>
  <si>
    <t>a.2) De terceros</t>
  </si>
  <si>
    <t>a.1) De entidades vinculadas</t>
  </si>
  <si>
    <t>a) De valores negociables y otros instrumentos financieros</t>
  </si>
  <si>
    <t>13. Ingresos financieros</t>
  </si>
  <si>
    <t>A) RESULTADO DE EXPLOTACION (1+2+3+4+5+6+7+8+9+10+11+12)</t>
  </si>
  <si>
    <t>4 778.0.0005 INGR. EXTRAORDINARIO (HABILITAC.SIN LIC.JJDD)</t>
  </si>
  <si>
    <t>5 778.0.0006 INGRESOS EXTRAORDINARIOS PAGOS DUPLICADOS LICENCIAS</t>
  </si>
  <si>
    <t>3 778.0.0004 INGRESOS EXTRAORDINARIOS</t>
  </si>
  <si>
    <t>2 778.0.0002 FIANZAS PRUEBAS (NO DEVUELTAS) - ANT.</t>
  </si>
  <si>
    <t>1 778.0.0000 INGRESOS EXTRAORDINARIOS POR EVENTOS DEPORTIVOS</t>
  </si>
  <si>
    <t>778 INGRESOS EXTRAORDINARIOS</t>
  </si>
  <si>
    <t>1 678.0.0001 GASTOS EXCEPCIONALES AÑOS ANTERIORES</t>
  </si>
  <si>
    <t>1 678.0.0000 GASTOS EXCEPCIONALES</t>
  </si>
  <si>
    <t>678 GASTOS EXCEPCIONALES</t>
  </si>
  <si>
    <t>12. Resultados Excepcionales</t>
  </si>
  <si>
    <t>11. Deterioro y resultado por enajenaciones del inmovilizado.</t>
  </si>
  <si>
    <t>10. Excesos de provisiones.</t>
  </si>
  <si>
    <t>9. Imputación de subvenciones de inmovilizado no financiero y otras.</t>
  </si>
  <si>
    <t>1 681.0.0002 AMORTIZACION INMOVILZ. MATERIAL</t>
  </si>
  <si>
    <t>2 681.0.0003 AMORTIZACION ACUMULADA NAVE</t>
  </si>
  <si>
    <t>1 681.0.0001 DOTACION AMORTIZ. INMOV.MATERIAL</t>
  </si>
  <si>
    <t>681 AMORTIZACIÓN DEL INMOVILIZADO MATERIAL</t>
  </si>
  <si>
    <t>1 680.0.0001 DOTACION AMORTIZ.INMOVILIZ.INTANGIBLE</t>
  </si>
  <si>
    <t>680 AMORTIZACIÓN DEL INMOVILIZADO INTANGIBLE</t>
  </si>
  <si>
    <t>8. Amortización del inmovilizado.</t>
  </si>
  <si>
    <t>1 659.0.0010 INSCRIPCIONES UNV. ALICANTE</t>
  </si>
  <si>
    <t>1 659.0.0000 OTRAS PERDIDAS EN GESTION CORRIENTE</t>
  </si>
  <si>
    <t>659 OTRAS GASTOS DE GESTIÓN CORRIENTE</t>
  </si>
  <si>
    <t>3 658.0.0030 SERVICIO PROF.EN ORGANIZ.EVENTOS</t>
  </si>
  <si>
    <t xml:space="preserve">    658.0.0041 GASTOS CIRCUITO PROVINCIAL ALICANTE</t>
  </si>
  <si>
    <t xml:space="preserve">    658.0.0040 TRIATLON OROPESA DEL MAR</t>
  </si>
  <si>
    <t xml:space="preserve">    658.0.0039 DUATLON ALMENARA</t>
  </si>
  <si>
    <t xml:space="preserve">    658.0.0038 TRIATLON CASTELLON</t>
  </si>
  <si>
    <t xml:space="preserve">    658.0.0037 GASTOS VIALTERRA</t>
  </si>
  <si>
    <t>16 658.0.0036 GASTOS TUVIDAENMETROYMEDIO</t>
  </si>
  <si>
    <t>15 658.0.0035 ALICANTE TRIATLON</t>
  </si>
  <si>
    <t>14 658.0.0033 GASTOS TRI/ACUATLON CULLERA</t>
  </si>
  <si>
    <t>13 658.0.0032 GASTOS LLIGA CAIXA POPULAR</t>
  </si>
  <si>
    <t>12 658.0.0031 GASTOS EXPOJOVE</t>
  </si>
  <si>
    <t>11 658.0.0016 GASTOS VOLUNTARIADO</t>
  </si>
  <si>
    <t>10 658.0.0014 GASTOS TRI VALENCIA 113</t>
  </si>
  <si>
    <t>9 658.0.0013 GASTOS CAMPUS ESCOLAR TRIATLON</t>
  </si>
  <si>
    <t>8 658.0.0010 GASTOS CIRCUITO TRIATLON DIPUTAC.CASTELLON</t>
  </si>
  <si>
    <t>7 658.0.0009 GASTOS DUATLON CHESTE</t>
  </si>
  <si>
    <t>6 658.0.0008 GASTOS DUCROSS EXTREMME</t>
  </si>
  <si>
    <t>5 658.0.0007 GASTOS ICAN GANDIA</t>
  </si>
  <si>
    <t>4 658.0.0005 GASTOS VALENCIA TRIATLON</t>
  </si>
  <si>
    <t>3 658.0.0004 COMBUSTIBLE AD05</t>
  </si>
  <si>
    <t>2 658.0.0003 GASTOS TRIATLON DIVERTIDO</t>
  </si>
  <si>
    <t>2 658.0.0002 GASTOS MONTAJE Y DESMONTAJE</t>
  </si>
  <si>
    <t>1 658.0.0001 TASAS UTILIZACION EMBALSE</t>
  </si>
  <si>
    <t>658 GASTOS PARA ORGANIZ. DE ACONTEC. DEPORTIVOS</t>
  </si>
  <si>
    <t>18 656.0.0044 ALOJAMIENTO/DIETAS CURSO OFICIALES</t>
  </si>
  <si>
    <t>17 656.0.0043 COMBUSTIBLE DT CHESTE TC02</t>
  </si>
  <si>
    <t>16 656.0.0022 GASTOS CONCENTRACION ALICANTE</t>
  </si>
  <si>
    <t>15 656.0.0020 MANUTENCION CRONO/INFORMATICO</t>
  </si>
  <si>
    <t>14 656.0.0019 MANUTENCION OFICIALES/JUECES</t>
  </si>
  <si>
    <t>13 656.0.0018 DESPLAZ.Y GTOS. COMITES Y COLAB. FEDE</t>
  </si>
  <si>
    <t>12 656.0.0015 GASTOS CHALLENGE MALLORCA</t>
  </si>
  <si>
    <t>11 656.0.0012 GASTOS CAMPEONATO DE ESPAÑA</t>
  </si>
  <si>
    <t>10 656.0.0010 PEAJES CRONO AD02</t>
  </si>
  <si>
    <t>9 656.0.0009 GASTOS REUNION ESCUELAS</t>
  </si>
  <si>
    <t>8 656.0.0008 ACTIVIDADES ESCOLARES AD04</t>
  </si>
  <si>
    <t>7 656.0.0007 DESPLAZAMIENTO PERSONAL FEDE</t>
  </si>
  <si>
    <t>6 656.0.0006 DESPLAZAMIENTOS ASAMBLEISTAS/JUNTA Y GASTOS</t>
  </si>
  <si>
    <t>5 656.0.0005 ALOJAMIENTO CRONOMETRAJE/INFORMATICO</t>
  </si>
  <si>
    <t>4 656.0.0004 ALOJAMIENTO ARBITROS/JUECES</t>
  </si>
  <si>
    <t>3 656.0.0003 PEAJE GF01</t>
  </si>
  <si>
    <t>2 656.0.0002 PEAJE OFICIALES AD03</t>
  </si>
  <si>
    <t>1 656.0.0001 GTOS. REPRESENTACION PRESIDENCIA</t>
  </si>
  <si>
    <t>656 GASTOS DE VIAJE OTRO PERSONAL</t>
  </si>
  <si>
    <t>1 655.0.0001 AYUDA DESPLAZAMIENTO TECNIFICACION</t>
  </si>
  <si>
    <t xml:space="preserve">6 655.0.0012 ENCUENTRO NACIONAL MENORES </t>
  </si>
  <si>
    <t xml:space="preserve">5 655.0.0011 GASTOS SELECCION ESCOLAR </t>
  </si>
  <si>
    <t>4 655.0.0006 GASTOS CONCENTRACION ALICANTE</t>
  </si>
  <si>
    <t>3 655.0.0005 GASTOS TECNIFICACION TC01</t>
  </si>
  <si>
    <t xml:space="preserve">2 655.0.0004 GASTOS CONCENTRACION CAR </t>
  </si>
  <si>
    <t>1 655.0.0002 GASTOS DEPORTISTAS SELECCIONES AUTONOMICAS</t>
  </si>
  <si>
    <t>655 GASTOS DE VIAJE DE DEPORTISTAS</t>
  </si>
  <si>
    <t>3 654.0.2004 SUBVENCION DEPORTISTAS DUCROSSEXTREMME</t>
  </si>
  <si>
    <t>2 654.0.2001 SUBVENCION PARTICIPACION CIRC.DIP.CASTELLON</t>
  </si>
  <si>
    <t>1 654.0.0001 BECAS, PREMIOS Y SUBVENCIONES A DEPORTIS</t>
  </si>
  <si>
    <t>654 BECAS, PREMIOS Y SUBVENCIONES A DEPORTISTAS</t>
  </si>
  <si>
    <t>1 653.0.1002 DERECHOS FORMACION OFICIALES FETRI</t>
  </si>
  <si>
    <t>CUOTA ASOC GESTORES DEPORTIVOS</t>
  </si>
  <si>
    <t>CUOTA CONFEDECOM</t>
  </si>
  <si>
    <t>2 653.0.1003 CUOTA PLATAFORMA VOLUNTARIADO</t>
  </si>
  <si>
    <t>1 653.0.1001 CUOTA FETRI LICENCIAS DEPORTIVAS</t>
  </si>
  <si>
    <t>653 CUOTAS A ORGANISMOS NACIONALES E INTERNACIONALES DEPORTIVOS</t>
  </si>
  <si>
    <t>1 652.0.0002 SUBVENCIONES DUCROSS EXTREMME</t>
  </si>
  <si>
    <t>4 652.0.0013 SUBVENCIÓN CLUBES EMPREN ESPORT</t>
  </si>
  <si>
    <t>3 652.0.0012 SUBVENCIÓN RANKING ESCUELAS</t>
  </si>
  <si>
    <t>2 652.0.0007 SUBVENCION CIRCUITO DIPUTACION TRIATLON CASTELLON</t>
  </si>
  <si>
    <t>1 652.0.0003 SUBVENCIONES LIGA DE CLUBES</t>
  </si>
  <si>
    <t>652 SUBVENCIONES A ENTIDADES FEDERADAS</t>
  </si>
  <si>
    <t>d) Otros gastos de gestión corriente</t>
  </si>
  <si>
    <t xml:space="preserve">     794.0.0379 AW300 LEVANTE SL</t>
  </si>
  <si>
    <t>794     PROVISION PARA INSOLVENCIAS APLICADA</t>
  </si>
  <si>
    <t>1 694.0.0000 DOTACIÓN A LA PROVISIÓN PARA INSOLVENCIAS</t>
  </si>
  <si>
    <t>694 DOTACIÓN A LA PROVISIÓN PARA INSOLVENCIAS</t>
  </si>
  <si>
    <t>c) Pérdidas, deterioro y variación de provisiones por operaciones comerciales</t>
  </si>
  <si>
    <t>1 634.1.0000 AJUSTES NEGATIVOS IVA</t>
  </si>
  <si>
    <t>634 AJUSTES NEG. EN LA IMPOSICIÓN INDIRECTA</t>
  </si>
  <si>
    <t>1 631.0.0001 OTROS TRIBUTOS</t>
  </si>
  <si>
    <t>631 OTROS TRIBUTOS</t>
  </si>
  <si>
    <t>b) Tributos</t>
  </si>
  <si>
    <t xml:space="preserve">   629.0.0155 GASTOS GUIA PARA LA CONDUCCION BICICLETA</t>
  </si>
  <si>
    <t>OTROS SERVICIOS CONTRATADOS PARA TECNIFICACIÓN</t>
  </si>
  <si>
    <t xml:space="preserve">   629.0.0156 ANTIVIRUS</t>
  </si>
  <si>
    <t>3 629.0.0018 GASTOS FURGO</t>
  </si>
  <si>
    <t>2 629.0.0017 TROFEO GALA SENSE LIMITS</t>
  </si>
  <si>
    <t>1 629.0.0012 LEGALIZACIÓN LIBROS ADMINISTRATIVOS</t>
  </si>
  <si>
    <t>32 629.0.0127 PARKING ACTIVIDADES ESCOLARES</t>
  </si>
  <si>
    <t>31 629.0.2003 COMBUSTIBLE TECNIF. TC01</t>
  </si>
  <si>
    <t>30 629.0.2002 COMBUSTIBLE CRONO</t>
  </si>
  <si>
    <t>29 629.0.1001 COMPRA MATERIAL DE OFICINA</t>
  </si>
  <si>
    <t>28 629.0.0152 DIETAS PERSONAL FED</t>
  </si>
  <si>
    <t>27 629.0.0147 MATERIAL ESTRUCTURA DUCHAS</t>
  </si>
  <si>
    <t>26 629.0.0144 GASTOS AUDITORIA</t>
  </si>
  <si>
    <t>25 629.0.0143 GASTO 2ª FURGO - 6868JMV</t>
  </si>
  <si>
    <t>24 629.0.0140 MANUTENCION REUNIONES FEDE</t>
  </si>
  <si>
    <t>23 629.0.0138 TASA REGISTRO MARCA/NOMBRE</t>
  </si>
  <si>
    <t xml:space="preserve">22 629.0.0136 CUOTAS ALARMA </t>
  </si>
  <si>
    <t>21 629.0.0129 COMBUSTIBLE ACTIVIDAD DEPORTIVA GENERAL AD01</t>
  </si>
  <si>
    <t>20 629.0.0121 GASTOS TECNIFICACION TC02</t>
  </si>
  <si>
    <t>19 629.0.0108 ALOJAMIENTO Y MANUTENCION TOMA TIEMPOS</t>
  </si>
  <si>
    <t xml:space="preserve">18 629.0.0100 MATERIAL CURSO OFICIALES </t>
  </si>
  <si>
    <t>17 629.0.0099 OTROS GASTOS</t>
  </si>
  <si>
    <t>16 629.0.0035 RENOVACION REGISTROS CONTABILIDAD (CONTASOL Y FACTUSOL)</t>
  </si>
  <si>
    <t>15 629.0.0028 PROGRAMACION Y DESARROLLO SOFTWARE GF01</t>
  </si>
  <si>
    <t>14 629.0.0022 COPIAS DE LA MAQUINA (RICOH)</t>
  </si>
  <si>
    <t>13 629.0.0020 GASTOS HONORARIOS CURSO DE ENTRENADORES</t>
  </si>
  <si>
    <t>12 629.0.0019 DESCUENTO FAMILIA NUMEROSA</t>
  </si>
  <si>
    <t>11 629.0.0016 TARJETAS VISITA</t>
  </si>
  <si>
    <t xml:space="preserve">10 629.0.0015 CONTROL/ANALISIS DOPAJE Y GASTOS </t>
  </si>
  <si>
    <t>9 629.0.0014 LIMPIEZA OFICINA</t>
  </si>
  <si>
    <t>8 629.0.0011 GASTOS JORNADAS TECNICAS</t>
  </si>
  <si>
    <t>7 629.0.0010 GASTOS GALA FIN TEMPORADA</t>
  </si>
  <si>
    <t>6 629.0.0008 INSCRIPC. UNIV. ALICANTE</t>
  </si>
  <si>
    <t>OTROS GASTOS MANUTENCIÓN OFICINA</t>
  </si>
  <si>
    <t>5 629.0.0005 AGUA OFICINA</t>
  </si>
  <si>
    <t>4 629.0.0003 CORREOS (SELLOS, ENVIOS...)</t>
  </si>
  <si>
    <t>3 629.0.0002 SEGURIDAD OFICINA Y ALMACEN</t>
  </si>
  <si>
    <t>2 629.0.0001 JORNADAS / ACTIVIDADES RESPONSABILIDAD SOCIAL</t>
  </si>
  <si>
    <t>1 629.0.0000 SERVICIOS WEB-GESTION,MTMTO.</t>
  </si>
  <si>
    <t>629 OTROS SERVICIOS</t>
  </si>
  <si>
    <t>4 628.0.0005 ELECTRICIDAD OFICINA Y NAVE</t>
  </si>
  <si>
    <t>3 628.0.0003 SUMNISTRO DE AGUAS DE VALENCIA</t>
  </si>
  <si>
    <t>2 628.0.0002 TELÉFONO MÓVIL</t>
  </si>
  <si>
    <t>1 628.0.0001 TELÉFONO FIJO E INTERNET</t>
  </si>
  <si>
    <t>628 SUMINISTROS</t>
  </si>
  <si>
    <t>627.0.0002 COMUNICACION Y MARKETING MEDITERRANEA TRIATLON</t>
  </si>
  <si>
    <t>627.0.0001 COMUNICACIÓN Y MARKETING - NEWSLETTER</t>
  </si>
  <si>
    <t>627 PUBLICIDAD Y PROPAGANDA</t>
  </si>
  <si>
    <t>1 626.0.0007 SERVICIOS BANCARIOS CAIXA POP. DUCHESTE/OTROS</t>
  </si>
  <si>
    <t>9 626.0.0013 SERVICIOS BANCARIOS DESCUENTOS DE EFECTOS</t>
  </si>
  <si>
    <t>8 626.0.0011 SERVICIOS BANCARIOS PRESTAMO CAIXA POP. JUNIO 15</t>
  </si>
  <si>
    <t>7 626.0.0010 SERVICIOS BANCARIOS CAIXA POP. VALTRI</t>
  </si>
  <si>
    <t>6 626.0.0009 SERVICIOS BANCARIOS INSCRIPCIONES</t>
  </si>
  <si>
    <t>5 626.0.0006 SERVICIOS BANCARIOS CAIXA POP. DUCROSSEX</t>
  </si>
  <si>
    <t>4 626.0.0005 SERVICIOS BANCARIOS CAIXA POP. LICENCIAS</t>
  </si>
  <si>
    <t>3 626.0.0003 SERVICIOS BANCARIOS CAIXA POPULAR</t>
  </si>
  <si>
    <t>2 626.0.0002 SERVICIOS BANCARIOS LA CAIXA</t>
  </si>
  <si>
    <t>1 626.0.0001 SERVICIOS BANCARIOS COMISIONES ANTICIPO CONFIRMING</t>
  </si>
  <si>
    <t>626 SERVICIOS BANCARIOS Y SIMILARES</t>
  </si>
  <si>
    <t>4 625.0.0014 PRIMAS SEGURO RC COLEGIO INGENIEROS</t>
  </si>
  <si>
    <t>3 625.0.0010 SEGURO NAVE</t>
  </si>
  <si>
    <t>2 625.0.0007 SEGURO BAJO QUART</t>
  </si>
  <si>
    <t>1 625.0.0003 DEFENSA JURIDICA</t>
  </si>
  <si>
    <t>11 625.0.0016 SEGUROS ACCIDENTES CURSO ENTRENADORES</t>
  </si>
  <si>
    <t>10 625.0.0015 SEGURO LANCHA</t>
  </si>
  <si>
    <t>9 625.0.0013 PRIMA SEGURO SEGURIDAD</t>
  </si>
  <si>
    <t>8 625.0.0012 PRIMA SEGURO RC DIRECTIVOS</t>
  </si>
  <si>
    <t>7 625.0.0011 PRIMA SEGURO VEHICULO 6868JMV</t>
  </si>
  <si>
    <t>6 625.0.0008 SEGURO PROTECCION JURIDICA</t>
  </si>
  <si>
    <t>5 625.0.0006 SEGURO OFICINA</t>
  </si>
  <si>
    <t>4 625.0.0005 SEGURO VOLUNTARIOS</t>
  </si>
  <si>
    <t>3 625.0.0004 PRIMA SEGURO VEHICULO 9593GGZ</t>
  </si>
  <si>
    <t>2 625.0.0002 PRIMA SEGUROS RC</t>
  </si>
  <si>
    <t>1 625.0.0001 PRIMAS SEGURO ACCIDENTES</t>
  </si>
  <si>
    <t>625 PRIMAS DE SEGUROS</t>
  </si>
  <si>
    <t>1 624.0.0001 MENSAJERIA - ENVIOS</t>
  </si>
  <si>
    <t>624 TRANSPORTES</t>
  </si>
  <si>
    <t>3 623.5.0001 SPEAKER</t>
  </si>
  <si>
    <t>KUOMBO COMUNICACIÓN (MED TRI)</t>
  </si>
  <si>
    <t>NURIA COLOMER FERRER (VÍDEOS)</t>
  </si>
  <si>
    <t xml:space="preserve">   623.4.0003 FISIOTERAPEUTA TECNIFICACION</t>
  </si>
  <si>
    <t xml:space="preserve">   623.4.0002 NUTRICIONISTA TECNIFICACION </t>
  </si>
  <si>
    <t>2 623.4.0001 TECNICOS PROGRAMA TECNIFICACION</t>
  </si>
  <si>
    <t>1 623.3.1000 Jueces y Oficiales 4T/2016</t>
  </si>
  <si>
    <t>6 623.3.0002 ARBITROS Y JUECES MENORES</t>
  </si>
  <si>
    <t>5 623.3.0001 ARBITROS Y JUECES ADULTOS</t>
  </si>
  <si>
    <t>4 623.1.0002 REVISIONES MEDICAS TC</t>
  </si>
  <si>
    <t>3 623.1.0001 REVISIONES MEDICAS</t>
  </si>
  <si>
    <t xml:space="preserve">   623.0.0007 DOCENTES ESPORT A L'ESCOLA (AUTÓNOMOS)</t>
  </si>
  <si>
    <t xml:space="preserve">   623.0.0009 GASTOS NOTARIA</t>
  </si>
  <si>
    <t xml:space="preserve">2 623.0.0002 PROV. GTO. AUDITORIA </t>
  </si>
  <si>
    <t>SISTEMA FICHAJE PERSONAL</t>
  </si>
  <si>
    <t>PROTECCIÓN DE DATOS (nuevo reglamento europeo)</t>
  </si>
  <si>
    <t>1 623.0.0001 ASESORÍA FISCAL Y CONTABLE</t>
  </si>
  <si>
    <t>623 SERVICIOS DE PROFESIONALES INDEPENDIENT.</t>
  </si>
  <si>
    <t>6 622.0.0007 MANTENIMIENTO BARCA</t>
  </si>
  <si>
    <t xml:space="preserve">     622.0.0008 MANTENIMIENTO REMOLQUE</t>
  </si>
  <si>
    <t>5 622.0.0006 REPARACIONES MATERIAL COMPETICIONES</t>
  </si>
  <si>
    <t>4 622.0.0005 RETIRADA Y TRATAMIENTO DE RESIDUOS (PAPEL Y CARTON)</t>
  </si>
  <si>
    <t xml:space="preserve">3 622.0.0004 REP.Y MNTO.BICICLETAS </t>
  </si>
  <si>
    <t>2 622.0.0003 GASTOS FURGO</t>
  </si>
  <si>
    <t>1 622.0.0001 REP. Y MTMTO. EN OFICINA</t>
  </si>
  <si>
    <t>622 REPARACIONES Y CONSERVACIÓN</t>
  </si>
  <si>
    <t>1 621.0.0001 ALQUILER VEHICULOS</t>
  </si>
  <si>
    <t>5 621.0.0016 ALQ. VEHICULO AD02 (CRONO)</t>
  </si>
  <si>
    <t>4 621.0.0015 ALQ. VEHICULO AD01 (MONT/DESM)</t>
  </si>
  <si>
    <t>3 621.0.0013 ALQUILER NAVE</t>
  </si>
  <si>
    <t>2 621.0.0010 ALQ. EQUIPOS CRONOMETRAJE Y CHIPS</t>
  </si>
  <si>
    <t>1 621.0.0005 RENTING BBVA-IMPRESORA</t>
  </si>
  <si>
    <t>621 ARRENDAMIENTOS Y CÁNONES</t>
  </si>
  <si>
    <t>a) Servicios exteriores</t>
  </si>
  <si>
    <t>7. Otros gastos de la actividad.</t>
  </si>
  <si>
    <t>2 649.0.0002 FORMACION CONTINUA TRABAJADORES</t>
  </si>
  <si>
    <t>1 649.0.0001 PREVENCION</t>
  </si>
  <si>
    <t>649 OTROS GASTOS SOCIALES</t>
  </si>
  <si>
    <t>1 642.0.0000 SEGURIDAD SOCIAL A C/ENTIDAD</t>
  </si>
  <si>
    <t>642 SEGURIDAD SOCIAL A CARGO DE LA EMPRESA</t>
  </si>
  <si>
    <t>b) Cargas sociales</t>
  </si>
  <si>
    <t>1 641.0.0000 INDEMNIZACIONES</t>
  </si>
  <si>
    <t>641 INDEMNIZACIONES</t>
  </si>
  <si>
    <t>JOSE AGUIRRE CANO</t>
  </si>
  <si>
    <t>ADRIAN NUÑEZ</t>
  </si>
  <si>
    <t>MIKEL ACEDO ZAYAS</t>
  </si>
  <si>
    <t>OTROS MONITORES ESPORT A L'ESCOLA + 1</t>
  </si>
  <si>
    <t>JAVIER QUIROS - VOLUNTARIADO</t>
  </si>
  <si>
    <t>EVELYN NARVAEZ SARABIA</t>
  </si>
  <si>
    <t xml:space="preserve">    640.0.0419 PASCUAL SALES, JORDI</t>
  </si>
  <si>
    <t xml:space="preserve">    640.0.0418 ONANDIA BIECO, ADRIAN</t>
  </si>
  <si>
    <t xml:space="preserve">    640.0.0417 ANDRES COLLADO, JOSE</t>
  </si>
  <si>
    <t xml:space="preserve">    640.0.0416 SUELDOS ICAN GANDIA</t>
  </si>
  <si>
    <t xml:space="preserve">    640.0.0415 SUELDOS ALICANTE TRIATLON</t>
  </si>
  <si>
    <t xml:space="preserve">    640.0.0412 SUELDOS TRIATLON OROPESA</t>
  </si>
  <si>
    <t xml:space="preserve">    640.0.0411 ADJUNTOS VALENCIA TRIATLON</t>
  </si>
  <si>
    <t xml:space="preserve">    640.0.0410 RESPONSABLES VALENCIA TRIATLON</t>
  </si>
  <si>
    <t xml:space="preserve">    640.0.0409 MONTADORES VALENCIA TRIATLON</t>
  </si>
  <si>
    <t xml:space="preserve">     640.0.0408 JOAN BLASCO CAMBRA</t>
  </si>
  <si>
    <t xml:space="preserve">     640.0.0407 JESUS JIMENEZ FUEYO</t>
  </si>
  <si>
    <t xml:space="preserve">     640.0.0406 JOSE RAMON BOTELLA CAÑIZARES</t>
  </si>
  <si>
    <t xml:space="preserve">     640.0.0405 ROS MOYA, CRISTINA</t>
  </si>
  <si>
    <t xml:space="preserve">     640.0.0404 GARCIA BATALLER, ALBERTO</t>
  </si>
  <si>
    <t xml:space="preserve">     640.0.0403 CABEZA FELIP, VICENT</t>
  </si>
  <si>
    <t xml:space="preserve">     640.0.0402 FRANCH RAMIREZ, ALEXIS</t>
  </si>
  <si>
    <t xml:space="preserve">     640.0.0401 LACOMBA ALBERT, OSCAR</t>
  </si>
  <si>
    <t xml:space="preserve">     640.0.0400 REBENAQUE GALVEZ, SHEILA</t>
  </si>
  <si>
    <t xml:space="preserve">     640.0.0399 REYES RUIZ, JAVIER</t>
  </si>
  <si>
    <t xml:space="preserve">     640.0.0398 CARVAJAL CADAVID, JHON ALEXANDER</t>
  </si>
  <si>
    <t xml:space="preserve">     640.0.0397 VEGA ORTEGA, ECHEDEY</t>
  </si>
  <si>
    <t xml:space="preserve">     640.0.0396 SARRIA TORO, ANDRES FELIPE</t>
  </si>
  <si>
    <t xml:space="preserve">     640.0.0395 ALCALA GIMENO, ALBERTO</t>
  </si>
  <si>
    <t xml:space="preserve">     640.0.0394 SAIZ MEDIE, RICARDO</t>
  </si>
  <si>
    <t>9 640.0.0117 NAVARRO SANFELIX, GUILLERMO</t>
  </si>
  <si>
    <t>8 640.0.0115 NOMINAS MONTAJE VTRI16</t>
  </si>
  <si>
    <t xml:space="preserve">7 640.0.0112 PLANELLES MARCOS, ENRIQUE </t>
  </si>
  <si>
    <t>6 640.0.0110 OLEMEDO SANCHEZ, CARLOS</t>
  </si>
  <si>
    <t>5 640.0.0108 VILLAMON CAÑIZARES ENRIQUE</t>
  </si>
  <si>
    <t>4 640.0.0103 ANDRES LOPEZ, ANTONIO</t>
  </si>
  <si>
    <t>3 640.0.0047 MATEO, JOSE MANUEL</t>
  </si>
  <si>
    <t>2 640.0.0017 NAVARRO BONDIA RICARDO</t>
  </si>
  <si>
    <t>1 640.0.0003 HERRERO DOÑATE SARA</t>
  </si>
  <si>
    <t>86 640.0.0390 JUAN ORTEGA, GEMA</t>
  </si>
  <si>
    <t>85 640.0.0135 GARCIA MORENO, MAR</t>
  </si>
  <si>
    <t>84 640.0.0134 VILLALON ROMAGOSA, FRANCISCO</t>
  </si>
  <si>
    <t>83 640.0.0133 GARCIA ESCUDERO, OSCAR</t>
  </si>
  <si>
    <t>82 640.0.0132 NAVARRO SANFELIX, GUILLERMO</t>
  </si>
  <si>
    <t>81 640.0.0131 SALVADOR GOMEZ, LUIS</t>
  </si>
  <si>
    <t>80 640.0.0130 MARCO MOLEON, JORDI</t>
  </si>
  <si>
    <t>79 640.0.0129 COBO CEBRIAN, HECTOR</t>
  </si>
  <si>
    <t>78 640.0.0128 BARRES PIÑOL, JOAN</t>
  </si>
  <si>
    <t>77 640.0.0127 SHIRAISHI LATORRES, HARUKI</t>
  </si>
  <si>
    <t>76 640.0.0126 LLORENS RUIZ, ADRIAN</t>
  </si>
  <si>
    <t>75 640.0.0125 LLEVATA TELLO, DIEGO</t>
  </si>
  <si>
    <t>74 640.0.0124 RUIZ SANCHEZ, DAVID</t>
  </si>
  <si>
    <t>73 640.0.0123 BENITO HENDEZ, ADRIAN</t>
  </si>
  <si>
    <t>72 640.0.0122 SANTIAGO PELAEZ FERRANDO</t>
  </si>
  <si>
    <t>71 640.0.0121 COGOLLOS SOSPEDRA, NIEVES</t>
  </si>
  <si>
    <t>70 640.0.0120 HUERTA PICAZO, ALBERTO</t>
  </si>
  <si>
    <t>DESPLAZAMIENTO Y MANUTENCIÓN PROFESORES CURSOS ENTRENADORES</t>
  </si>
  <si>
    <t>69 640.0.0119 PROFESORES CURSO ENTRENADORES NI</t>
  </si>
  <si>
    <t>OTROS GASTOS CURSO NIVEL III POR DOCENCIA ON LINE</t>
  </si>
  <si>
    <t>69 640.0.0119 PROFESORES CURSO ENTRENADORES NIII</t>
  </si>
  <si>
    <t>68 640.0.0118 MATALI MOLINA, ADRIAN</t>
  </si>
  <si>
    <t>67 640.0.0113 GONZALEZ PANIAGUA, CRISTINA</t>
  </si>
  <si>
    <t>66 640.0.0111 GIRAU PELLICER, MAR</t>
  </si>
  <si>
    <t>65 640.0.0109 PEÑA PELLICER, FRANCISCO CAMILO</t>
  </si>
  <si>
    <t>64 640.0.0107 CARDONA FERENANDEZ DE QUERO DARIO</t>
  </si>
  <si>
    <t>63 640.0.0106 SELLES PEREZ SERGIO</t>
  </si>
  <si>
    <t>62 640.0.0105 ALBIÑANA, DAVINIA</t>
  </si>
  <si>
    <t>61 640.0.0102 SOLANA SANCHEZ, JOSE ANTONIO</t>
  </si>
  <si>
    <t>60 640.0.0100 GOMEZ GOMEZ ALEJANDRO</t>
  </si>
  <si>
    <t>59 640.0.0063 SANCHIS TONDA, JAVIER</t>
  </si>
  <si>
    <t>58 640.0.0062 MOLINA GARCIA, ARTURO</t>
  </si>
  <si>
    <t>57 640.0.0061 NEBOT PICAZO, FERNANDO</t>
  </si>
  <si>
    <t>56 640.0.0060 MORENO NADA, SARA</t>
  </si>
  <si>
    <t>55 640.0.0059 SORIA SAN PEDRO, MIGUEL JOSE</t>
  </si>
  <si>
    <t>54 640.0.0058 MARCOS GARCIA, MARGARITA</t>
  </si>
  <si>
    <t>53 640.0.0057 PARRA MARTINEZ, MARIA AMPARO</t>
  </si>
  <si>
    <t>52 640.0.0056 MILLAN NAVARRO, CARLOS</t>
  </si>
  <si>
    <t>51 640.0.0055 MARZO, JAVIER</t>
  </si>
  <si>
    <t>50 640.0.0053 MILLAN NAVARRO, ALEXANDRE</t>
  </si>
  <si>
    <t>49 640.0.0052 JUAN RODRIGUEZ, JOSE LUIS</t>
  </si>
  <si>
    <t>48 640.0.0051 MATALI, IVAN</t>
  </si>
  <si>
    <t>47 640.0.0050 GARCIA RAMOS, JAVIER</t>
  </si>
  <si>
    <t>46 640.0.0049 NOGUERA FAUS, ANTONIO</t>
  </si>
  <si>
    <t>45 640.0.0048 MORA, DAVID</t>
  </si>
  <si>
    <t>44 640.0.0046 GRIMALTOS, VICENT</t>
  </si>
  <si>
    <t>43 640.0.0045 ROMERO, ALFREDO</t>
  </si>
  <si>
    <t>42 640.0.0044 ESCRIBANO DUAL, CHRISTIAN</t>
  </si>
  <si>
    <t>41 640.0.0043 MAÑAS ORTIZ, CRISTIAN</t>
  </si>
  <si>
    <t>40 640.0.0042 GIMENO MARTIN JAVIER</t>
  </si>
  <si>
    <t>39 640.0.0041 AZNAR PORTOLES LUCAS</t>
  </si>
  <si>
    <t>38 640.0.0040 ARACIL CERVERA, FERNANDO</t>
  </si>
  <si>
    <t>37 640.0.0039 CINTAS MILLAN ESTHER</t>
  </si>
  <si>
    <t>36 640.0.0038 PAGAN DIAZ, JORGE</t>
  </si>
  <si>
    <t>35 640.0.0037 REDONDO MARTINEZ RAFAEL</t>
  </si>
  <si>
    <t>34 640.0.0036 DOMENECH FERNANDEZ, JAVIER</t>
  </si>
  <si>
    <t>33 640.0.0035 MARTINEZ NAVARRO, DAVID</t>
  </si>
  <si>
    <t>32 640.0.0034 JORDA SOROLLA, JORGE JUAN</t>
  </si>
  <si>
    <t>31 640.0.0033 ALAPONT CHILET, MARIA AMPARO</t>
  </si>
  <si>
    <t>30 640.0.0032 APARICIO ORTEGA, MARAVILLAS DE LA CRUZ</t>
  </si>
  <si>
    <t>29 640.0.0031 MARTINEZ GALINDO, JOSE ALBERTO</t>
  </si>
  <si>
    <t>28 640.0.0030 VARGAS RUIZ, JAVIER</t>
  </si>
  <si>
    <t>27 640.0.0029 SERRANO LOPEZ, MARIA DEL MAR</t>
  </si>
  <si>
    <t>26 640.0.0028 MARQUES COLAS, PATRICIA</t>
  </si>
  <si>
    <t>25 640.0.0027 ORTEGA IZQUIERDO, MARIA JOSE</t>
  </si>
  <si>
    <t>24 640.0.0026 SALVADOR VILALTA, DAVID</t>
  </si>
  <si>
    <t>23 640.0.0025 NAVARRO GIMENEZ, JOSEP</t>
  </si>
  <si>
    <t>22 640.0.0024 PELAEZ FERRANDO, SANTIAGO</t>
  </si>
  <si>
    <t>21 640.0.0023 TELLO MARTINEZ, MANUEL</t>
  </si>
  <si>
    <t>20 640.0.0022 HERNANDEZ TORAL, CARLOS</t>
  </si>
  <si>
    <t>19 640.0.0021 GARCIA CABALLERO, ANA Mª</t>
  </si>
  <si>
    <t>18 640.0.0020 FALCO PUCHOL, CARLES</t>
  </si>
  <si>
    <t>17 640.0.0019 CORMA ORTEGA, ALBERTO</t>
  </si>
  <si>
    <t>16 640.0.0018 CAVERO CUADROS, MARIA</t>
  </si>
  <si>
    <t>15 640.0.0016 CATALAN MARTINEZ, JAVIER VICENTE</t>
  </si>
  <si>
    <t>14 640.0.0015 CASTAÑO ARAÑEGAS, ANTONIO</t>
  </si>
  <si>
    <t>13 640.0.0014 BERMUDEZ PEREZ, HECTOR</t>
  </si>
  <si>
    <t>12 640.0.0013 BARRES PIÑOL INES - VOLUNTARIADO</t>
  </si>
  <si>
    <t>11 640.0.0012 REDONDO MARTINEZ PALOMA</t>
  </si>
  <si>
    <t>10 640.0.0011 ALARCON MARTINEZ, JUAN JOSE</t>
  </si>
  <si>
    <t>9 640.0.0010 FERNANDEZ QUERO FERNANDEZ, JORGE</t>
  </si>
  <si>
    <t>8 640.0.0009 FERNANDEZ DE QUERO FERNANDEZ, ELIAS</t>
  </si>
  <si>
    <t>7 640.0.0008 PIQUERAS LOSILLA, DIEGO</t>
  </si>
  <si>
    <t>6 640.0.0007 RODADO BLANES JUAN FRANCISCO</t>
  </si>
  <si>
    <t>5 640.0.0006 DIAZ COBOS DESAMPARADOS</t>
  </si>
  <si>
    <t>4 640.0.0005 HUESA MORENO VANESSA</t>
  </si>
  <si>
    <t>SANTIAGO MARTÍNEZ (TECNIFICACIÓN)</t>
  </si>
  <si>
    <t>ADRIAN PÉRIS (TECNIFICACIÓN)</t>
  </si>
  <si>
    <t>3 640.0.0004 MIGUEL SANZ GUTIERREZ</t>
  </si>
  <si>
    <t>2 640.0.0002 SIURANA ALCOY ANA MARIA</t>
  </si>
  <si>
    <t>1 640.0.0001 NAVARRO BONDIA ARTURO</t>
  </si>
  <si>
    <t>640 SUELDOS Y SALARIOS</t>
  </si>
  <si>
    <t>a) Sueldos, salarios y asimilados</t>
  </si>
  <si>
    <t>6. Gastos de personal.</t>
  </si>
  <si>
    <t>4 745.0.0003 VIALTERRA JJDD</t>
  </si>
  <si>
    <t xml:space="preserve">3 745.0.0002 SUBVENCION AUNA CONSULTORS </t>
  </si>
  <si>
    <t>2 745.0.0001 SUBVENCION CAIXA POPULAR</t>
  </si>
  <si>
    <t>1 745.0.0000 SUBVENC. TRINIDAD ALFONSO FUNDAC</t>
  </si>
  <si>
    <t>745 OTRAS SUBVENCIONES NO OFICIALES</t>
  </si>
  <si>
    <t>1 743.0.0000 SUBVENC. D FED. DEP. ESPAÑOLA</t>
  </si>
  <si>
    <t>743 SUBVENCIONES FEDERACION ESPAÑOLA DE TRIATLON</t>
  </si>
  <si>
    <t>2 742.0.0002 SUBVENCION AYUNTAMIENTO VALENCIA - EXPO JOVE/EEDDMM2018</t>
  </si>
  <si>
    <t xml:space="preserve">   742.0.0004 FUNDACION DEPORTIVA MUNICIPAL VALENCIA - CEIP RAQUEL PAYA</t>
  </si>
  <si>
    <t xml:space="preserve">   742.0.0003 AYUNTAMIENTO DE OROPESA</t>
  </si>
  <si>
    <t xml:space="preserve">   742.0.0001 SUBVENCION ALICANTE TRIATLON (AYUNT. DE ALICANTE)</t>
  </si>
  <si>
    <t xml:space="preserve">  742.0.0005 SUBVENCION AYTO VALENCIA - VALENCIA 113</t>
  </si>
  <si>
    <t>1 742.0.0000 SUBVENCION VALENCIA TRIATLON (AYTO VALENCIA)</t>
  </si>
  <si>
    <t>742 SUBVENCIONES MUNICIPALES</t>
  </si>
  <si>
    <t>3 741.0.0003 SUBVENCION DIPUTACION DE VALENCIA</t>
  </si>
  <si>
    <t>2 741.0.0002 SUBV. DIPUTACION DE ALICANTE</t>
  </si>
  <si>
    <t>1 741.0.0000 SUBVENCION DE DIPUTACION CASTELLON</t>
  </si>
  <si>
    <t>741 SUBVENCIONES DE DIPUTACIONES PROVINCIALES</t>
  </si>
  <si>
    <t>1 740.0.0001 DONACIONES TUVIDAENMETROYMEDIO</t>
  </si>
  <si>
    <t>3 740.0.0007 CONSELLERIA DE TURISMO</t>
  </si>
  <si>
    <t xml:space="preserve">2 740.0.0002 SUBVENC. CONSELLERIA DE TRANSPARENCIA </t>
  </si>
  <si>
    <t>1 740.0.0000 SUBVENC. DE LA GENERALITAT VALENCIANA</t>
  </si>
  <si>
    <t>740 SUBVENCIONES DE LA GENERALITAT VALENCIANA</t>
  </si>
  <si>
    <t>b) Subvenciones de explotación incorporadas al resultado del ejercicio</t>
  </si>
  <si>
    <t>3 759.0.0004 MODULO TPV A MEDIDA MULTIEVENTO</t>
  </si>
  <si>
    <t>3 759.0.0015</t>
  </si>
  <si>
    <t>3 759.0.0008 INGRESOS POR MONTAJE DE DORSALES</t>
  </si>
  <si>
    <t>2 759.0.0009 TRANSPORTE Y MONTAJE ARCO META</t>
  </si>
  <si>
    <t>2 759.0.0006 DISEÑO ACTO DE META PERSONALIZADO</t>
  </si>
  <si>
    <t>1 759.0.0001 IMPERDIBLES</t>
  </si>
  <si>
    <t>5 759.0.0003 ESTAMPACIÓN GORROS</t>
  </si>
  <si>
    <t>5 759.0.0014 MONTAJE Y DESMONTAJE BOX</t>
  </si>
  <si>
    <t>4 759.0.0013 TRANSPORTE Y MONTAJE ESTRUCT.DUCHAS</t>
  </si>
  <si>
    <t>3 759.0.0012 ALQ. ESTRUCTURA DUCHAS</t>
  </si>
  <si>
    <t>2 759.0.0005 PERSONAL APOYO DE EVENTOS</t>
  </si>
  <si>
    <t>1 759.0.0000 OTROS INGRESOS</t>
  </si>
  <si>
    <t>759 INGRESOS POR SERVICIOS DIVERSOS</t>
  </si>
  <si>
    <t>9 758.0.0033 INGRESOS TRIATLON CASTELLON</t>
  </si>
  <si>
    <t>8 758.0.0024 INGRESOS MARATON ESPADAN - CASTELLON</t>
  </si>
  <si>
    <t>7 758.0.0021 PATROCINIO COPA REY Y CTO.ESP.POR RELEVOS MARINA D'OR</t>
  </si>
  <si>
    <t xml:space="preserve">6 758.0.0017 INGRESOS ORGANIZADORES POR SERVICIOS </t>
  </si>
  <si>
    <t>5 758.0.0014 INGRESOS FETRI POR SERVICIOS</t>
  </si>
  <si>
    <t>4 758.0.0013 ING. ALOJAMIENTO (REPERC)</t>
  </si>
  <si>
    <t>3 758.0.0009 SPEAKER</t>
  </si>
  <si>
    <t>2 758.0.0007 MATERIAL COMPETICIÓN (PRECINTO, BRIDAS...)</t>
  </si>
  <si>
    <t>1 758.0.0006 TROFEOS SOLIC.POR ORGANIZADORES</t>
  </si>
  <si>
    <t>22 758.0.0032 INGRESOS TRIATLON OROPESA</t>
  </si>
  <si>
    <t>21 758.0.0031 INGRESOS INSCRIPCIONES ALMENARA</t>
  </si>
  <si>
    <t>20 758.0.0030 DERECHOS INSCRIPCION CAMPEONATO ESPAÑA VTRI17</t>
  </si>
  <si>
    <t>19 758.0.0029 INGRESOS ALICANTE TRIATLÓN</t>
  </si>
  <si>
    <t>18 758.0.0028 INGRESOS TRIATLÓN CULLERA</t>
  </si>
  <si>
    <t>17 758.0.0027 INGRESOS ICAN GANDIA</t>
  </si>
  <si>
    <t>16 758.0.0026 PROYECTOS TECNICOS ACONT.DVOS</t>
  </si>
  <si>
    <t>15 758.0.0025 INGRESOS TRI VALENCIA 113</t>
  </si>
  <si>
    <t>14 758.0.0022 INGRESO REPERC.TASA USO EMBALSES</t>
  </si>
  <si>
    <t>13 758.0.0020 INGRESOS ORGANIZADORES COPA DUCROSS (antiguno DuCrossExtremme)</t>
  </si>
  <si>
    <t>12 758.0.0019 FUNDAS BOX ESCOLAR</t>
  </si>
  <si>
    <t>11 758.0.0018 INSCRIPCIONES DUATLON CHESTE</t>
  </si>
  <si>
    <t>10 758.0.0015 INSCRIPCIONES TRIATLON VALENCIA</t>
  </si>
  <si>
    <t>9 758.0.0012 MEGAFONIA</t>
  </si>
  <si>
    <t>8 758.0.0011 CHIPS PERDIDOS</t>
  </si>
  <si>
    <t>7 758.0.0010 VOLUNTARIOS</t>
  </si>
  <si>
    <t>6 758.0.0008 PORTES ENVÍO MATERIAL</t>
  </si>
  <si>
    <t>5 758.0.0005 ING. SEGURO VOLUNTARIOS</t>
  </si>
  <si>
    <t>4 758.0.0004 INGRESOS INFORMÁTICA MENORES</t>
  </si>
  <si>
    <t>3 758.0.0003 INGRESOS INFORMÁTICA ADULTOS</t>
  </si>
  <si>
    <t>2 758.0.0002 SEGURO R.C. ORGANIZADORES</t>
  </si>
  <si>
    <t>1 758.0.0001 INGRESOS POR ARBITRAJE</t>
  </si>
  <si>
    <t>758 INGRESOS POR ORGANIZACION DE ACONTECIMIENTOS DEPORTIVOS</t>
  </si>
  <si>
    <t>8 752.0.0008 ALQUILER CONOS</t>
  </si>
  <si>
    <t>7 752.0.0007 ARCO Y RELOJ DE META (ALQ.)</t>
  </si>
  <si>
    <t>6 752.0.0006 ALQUILER VEHÍCULO TRANSPORTE (INCLUYE KILOMETRAJE)</t>
  </si>
  <si>
    <t>5 752.0.0005 PODIUM</t>
  </si>
  <si>
    <t>4 752.0.0004 ALQUILER CHIPS</t>
  </si>
  <si>
    <t>3 752.0.0003 ALQUILER DE RELOJ</t>
  </si>
  <si>
    <t>2 752.0.0002 ALQUILER ARCO DE META</t>
  </si>
  <si>
    <t>1 752.0.0001 ALQUILER BOXES Y MOQUETA</t>
  </si>
  <si>
    <t>752 INGRESOS POR ARRENDAMIENTOS</t>
  </si>
  <si>
    <t>a) Ingresos accesorios y otros ingresos de gestion corriente</t>
  </si>
  <si>
    <t>5. Otros ingresos de la actividad</t>
  </si>
  <si>
    <t>2 693.1.0001 PERDIDAS POR GORROS</t>
  </si>
  <si>
    <t>1 693.1.0000 PÉRDIDAS POR CHIPS AMARILLOS</t>
  </si>
  <si>
    <t>693.1 PÉRDIDAS POR DETERIORO DE MERCADERÍAS</t>
  </si>
  <si>
    <t>1 610.0.0000 VARIACIÓN DE EXISTENCIAS DE MATERIAL DEPORTIVO</t>
  </si>
  <si>
    <t>610 VARIACIÓN DE EXISTENCIAS DE MATERIAL DEPORTIVO</t>
  </si>
  <si>
    <t>4 601.0.0006 VELCROS PARA CHIP</t>
  </si>
  <si>
    <t>3 601.0.0003 DORSALES</t>
  </si>
  <si>
    <t>2 601.0.0002 GORROS NATACION</t>
  </si>
  <si>
    <t>1 601.0.0001 CHIPS AMARILLOS - VENTA</t>
  </si>
  <si>
    <t>601 COMPRAS DE BIENES DESTINADO A LA VENTA</t>
  </si>
  <si>
    <t>9 600.0.0062 MATERIAL ALMACEN</t>
  </si>
  <si>
    <t>COMPRAS MATERIAL ESPORT A L'ESCOLA +1 (2 TRIMESTRE)</t>
  </si>
  <si>
    <t>COMPRAS MATERIAL ESPORT A L'ESCOLA +1 (1 SEMESTRE)</t>
  </si>
  <si>
    <t>8 600.0.0061 EQUIPACIONES ESPORT A L'ESCOLA</t>
  </si>
  <si>
    <t>7 600.0.0060 CAMISETAS DEPORTISTAS EVENT.DEPORTIVOS</t>
  </si>
  <si>
    <t>6 600.0.0058 PETOS PARATRIATLON ESC.</t>
  </si>
  <si>
    <t>5 600.0.0050 IMPERDIBLES</t>
  </si>
  <si>
    <t>4 600.0.0028 ALQUILER CRONO META</t>
  </si>
  <si>
    <t>3 600.0.0016 ALOJAMIENTO CURSO ENTRENADORES -PROFESOR</t>
  </si>
  <si>
    <t>2 600.0.0008 MATERIAL COLABORADORES</t>
  </si>
  <si>
    <t>1 600.0.0001 MATERIAL JUECES</t>
  </si>
  <si>
    <t>18 600.0.0059 INSIGNIAS FEDERACION</t>
  </si>
  <si>
    <t>17 600.0.0051 EQUIPACION SELECCION ESCOLAR</t>
  </si>
  <si>
    <t>16 600.0.0045 DORSAL UNICO</t>
  </si>
  <si>
    <t>15 600.0.0030 PHOTOCALL Y GASTOS</t>
  </si>
  <si>
    <t>14 600.0.0024 MATERIAL COMPETICION (PRECINTO, BRIDAS...)</t>
  </si>
  <si>
    <t>13 600.0.0021 EQUIPACION SELECCION AUTONOMICA</t>
  </si>
  <si>
    <t>12 600.0.0020 CINTAS DE META</t>
  </si>
  <si>
    <t>11 600.0.0017 TROFEOS GALA</t>
  </si>
  <si>
    <t>10 600.0.0014 EQUIPACION CRONOMETRAJE E INFORMATICOS</t>
  </si>
  <si>
    <t>9 600.0.0012 PANCARTAS ARCO META</t>
  </si>
  <si>
    <t>8 600.0.0011 ARCO HINCHABLE PERSONALIZADO Y GASTOS</t>
  </si>
  <si>
    <t>7 600.0.0010 EQUIPACIÓN GRUPO TECNIFICACION</t>
  </si>
  <si>
    <t>6 600.0.0009 EQUIPACIONES OFICIALES</t>
  </si>
  <si>
    <t>5 600.0.0007 MATERIAL INFORMATICO/CRONO PRUEBAS</t>
  </si>
  <si>
    <t>4 600.0.0005 TROFEOS JJDD</t>
  </si>
  <si>
    <t>3 600.0.0004 MATERIAL TECNIFICACION</t>
  </si>
  <si>
    <t>2 600.0.0003 TROFEOS CPTOS. AUTONOMICOS</t>
  </si>
  <si>
    <t>1 600.0.0002 CHIPS BLANCOS - ALQUILER</t>
  </si>
  <si>
    <t>600 COMPRAS DE MATERIAL DEPORTIVO</t>
  </si>
  <si>
    <t>4. Aprovisionamientos.</t>
  </si>
  <si>
    <t>3. Trabajos realizados por la empresa para su activo.</t>
  </si>
  <si>
    <t>1 710.0.0000 VARIACION EXISTENCIAS MATERIAL DEPORTIVO</t>
  </si>
  <si>
    <t>710 VARIACIÓN DE EXISTENCIAS DE PROD. CURSO</t>
  </si>
  <si>
    <t>2. Variación de existencias de productos terminados y en curso de fabricación.</t>
  </si>
  <si>
    <t>1 709.0.0005 INGR. INSCRIPCIONES UNIV.DE ALICANTE</t>
  </si>
  <si>
    <t>5 709.0.0004 OTROS INGRESOS</t>
  </si>
  <si>
    <t>4 709.0.0006 INGRESOS OPERACIONES TPV</t>
  </si>
  <si>
    <t>3 709.0.0003 INGRESOS DEPORTISTAS CAR</t>
  </si>
  <si>
    <t>2 709.0.0002 INGRESOS DIVERSOS MATERIAL DEPORTIVO</t>
  </si>
  <si>
    <t>1 709.0.0001 ING. REVISIONES MEDICAS</t>
  </si>
  <si>
    <t>709 OTROS INGRESOS</t>
  </si>
  <si>
    <t>1 708,0,0002 COMPENSACION GESTION CHIPS POR TPV</t>
  </si>
  <si>
    <t>1 708.0.0001 DTO. COMPENSACIÓN LICENCIA UN DÍA</t>
  </si>
  <si>
    <t>708 DEVOLUCION Y RAPPELS VENTAS</t>
  </si>
  <si>
    <t>6 704.0.0009 INGRESOS POR PATROCINIO (LICENCIAS FÍSICAS)</t>
  </si>
  <si>
    <t>5 704.0.0001 INGRESOS POR PATROCINIO (LIGA CLUBES)</t>
  </si>
  <si>
    <t>4 704.0.0012 INGRESOS ESPACIOS EXPO ICAN GANDIA</t>
  </si>
  <si>
    <t>3 704.0.0011 INGRESOS PATROCINIO ALICANTE TRIATLON</t>
  </si>
  <si>
    <t>2 704.0.0008 INGRESOS PATROCINIO VALENCIA TRIATLON</t>
  </si>
  <si>
    <t>1 704.0.0006 INGRESOS ESPACIOS EXPO VALENCIA TRIATLON</t>
  </si>
  <si>
    <t>704 INGRESOS POR PUBLICIDAD E IMAGEN</t>
  </si>
  <si>
    <t>4 703.0.0005 CURSO OFICIALES</t>
  </si>
  <si>
    <t>3 703.0.0003 INSCRIPCIONES JORNADAS TECNICAS</t>
  </si>
  <si>
    <t>2 703.0.0002 INSCRIPCIONES CURSO ENTRENADOR NIVEL I Y III</t>
  </si>
  <si>
    <t>1 703.0.0001 INSCRIPCIONES CURSO CAMPUS ESCUELA DE VERANO</t>
  </si>
  <si>
    <t>703 INGRESOS POR ACTIVIDADES DOCENTES</t>
  </si>
  <si>
    <t>c) Otros ingresos</t>
  </si>
  <si>
    <t>1 700.0.0000 Ventas</t>
  </si>
  <si>
    <t>9 700.0.0009 VENTA CAMISETAS TECNICAS</t>
  </si>
  <si>
    <t>8 700.0.0008 VENTA GYMSACK</t>
  </si>
  <si>
    <t>7 700.0.0007 VENTA TIJAS BICICLETAS</t>
  </si>
  <si>
    <t>6 700.0.0006 VENTA CINTA META</t>
  </si>
  <si>
    <t>5 700.0.0005 VENTA MULTI-DORSALES</t>
  </si>
  <si>
    <t>4 700.0.0004 VENTA VELCROS</t>
  </si>
  <si>
    <t>3 700.0.0003 VENTA DE CHIPS</t>
  </si>
  <si>
    <t>2 700.0.0002 VENTA DORSALES</t>
  </si>
  <si>
    <t>1 700.0.0001 VENTA GORROS DE NATACIÓN</t>
  </si>
  <si>
    <t>700 INGRESOS POR VENTAS DE EXISTENCIAS</t>
  </si>
  <si>
    <t>b) Ventas</t>
  </si>
  <si>
    <t>2 702.0.0001 CUOTAS AFILIACION Y LICENCIA CLUBES</t>
  </si>
  <si>
    <t>1 702.0.0000 CUOTAS CLUBES Y ORGANIZADORES</t>
  </si>
  <si>
    <t>702 INGRESOS POR CUOTAS DE CLUBES Y OTRAS ASOC. DEPORTIVAS</t>
  </si>
  <si>
    <t>7 701.0.0007 LICENCIA ESCOLAR (HABILITACIÓN)</t>
  </si>
  <si>
    <t>6 701.0.0006 LICENCIA 1 DIA ESCOLAR</t>
  </si>
  <si>
    <t>5 701.0.0004 LICENCIAS JUECES Y TECNICOS</t>
  </si>
  <si>
    <t>4 701.0.0003 LICENCIA JUEGOS DEPORTIVOS</t>
  </si>
  <si>
    <t>3 701.0.0002 LICENCIAS FEDERADOS INDEPENDIENTES</t>
  </si>
  <si>
    <t>2 701.0.0001 LICENCIAS 1 DIA</t>
  </si>
  <si>
    <t>1 701.0.0000 LICENCIAS FEDERADOS CLUBS</t>
  </si>
  <si>
    <t>701 INGRESOS POR LICENCIAS FEDERATIVAS</t>
  </si>
  <si>
    <t>a) Ingresos federativos</t>
  </si>
  <si>
    <t>1. Importe neto de la cifra de negocios.</t>
  </si>
  <si>
    <t>2019 (old1)</t>
  </si>
  <si>
    <t>Presupuesto</t>
  </si>
  <si>
    <t>FEDERACION TRIATLON C.VALENCIANA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</si>
</sst>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"/>
  </numFmts>
  <fonts count="6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/>
    <xf numFmtId="44" fontId="1" fillId="0" borderId="0" applyNumberFormat="0"/>
    <xf numFmtId="9" fontId="1" fillId="0" borderId="0" applyNumberFormat="0"/>
  </cellStyleXfs>
  <cellXfs count="69">
    <xf numFmtId="0" fontId="0" fillId="0" borderId="0" xfId="0"/>
    <xf numFmtId="4" fontId="2" fillId="0" borderId="0" xfId="0" applyNumberFormat="1" applyFont="1" applyFill="1"/>
    <xf numFmtId="4" fontId="2" fillId="0" borderId="1" xfId="0" applyNumberFormat="1" applyFont="1" applyFill="1" applyBorder="1"/>
    <xf numFmtId="4" fontId="2" fillId="0" borderId="0" xfId="0" applyNumberFormat="1" applyFont="1" applyFill="1" applyBorder="1"/>
    <xf numFmtId="164" fontId="2" fillId="0" borderId="0" xfId="0" applyNumberFormat="1" applyFont="1" applyFill="1" applyAlignment="1" applyProtection="1">
      <alignment horizontal="right" wrapText="1"/>
    </xf>
    <xf numFmtId="164" fontId="3" fillId="0" borderId="3" xfId="0" applyNumberFormat="1" applyFont="1" applyFill="1" applyBorder="1" applyAlignment="1" applyProtection="1">
      <alignment horizontal="right" wrapText="1"/>
    </xf>
    <xf numFmtId="164" fontId="3" fillId="0" borderId="0" xfId="0" applyNumberFormat="1" applyFont="1" applyFill="1" applyAlignment="1" applyProtection="1">
      <alignment horizontal="right" wrapText="1"/>
    </xf>
    <xf numFmtId="164" fontId="2" fillId="0" borderId="0" xfId="0" applyNumberFormat="1" applyFont="1" applyFill="1" applyBorder="1" applyAlignment="1" applyProtection="1">
      <alignment horizontal="right" wrapText="1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right" wrapText="1"/>
    </xf>
    <xf numFmtId="4" fontId="3" fillId="0" borderId="3" xfId="0" applyNumberFormat="1" applyFont="1" applyFill="1" applyBorder="1"/>
    <xf numFmtId="164" fontId="2" fillId="0" borderId="1" xfId="0" applyNumberFormat="1" applyFont="1" applyFill="1" applyBorder="1" applyAlignment="1" applyProtection="1">
      <alignment horizontal="right" wrapText="1"/>
    </xf>
    <xf numFmtId="4" fontId="2" fillId="0" borderId="0" xfId="1" applyNumberFormat="1" applyFont="1" applyFill="1"/>
    <xf numFmtId="4" fontId="2" fillId="0" borderId="0" xfId="0" applyNumberFormat="1" applyFont="1" applyFill="1" applyAlignment="1" applyProtection="1">
      <alignment horizontal="right" wrapText="1"/>
    </xf>
    <xf numFmtId="4" fontId="2" fillId="0" borderId="0" xfId="2" applyNumberFormat="1" applyFont="1" applyFill="1"/>
    <xf numFmtId="164" fontId="3" fillId="0" borderId="1" xfId="0" applyNumberFormat="1" applyFont="1" applyFill="1" applyBorder="1" applyAlignment="1" applyProtection="1">
      <alignment horizontal="right" wrapText="1"/>
    </xf>
    <xf numFmtId="4" fontId="2" fillId="0" borderId="1" xfId="1" applyNumberFormat="1" applyFont="1" applyFill="1" applyBorder="1"/>
    <xf numFmtId="0" fontId="3" fillId="0" borderId="0" xfId="0" applyFont="1" applyFill="1" applyAlignment="1" applyProtection="1">
      <alignment horizontal="left"/>
    </xf>
    <xf numFmtId="0" fontId="2" fillId="0" borderId="0" xfId="0" applyFont="1" applyFill="1"/>
    <xf numFmtId="0" fontId="2" fillId="0" borderId="0" xfId="0" applyFont="1" applyFill="1" applyAlignment="1" applyProtection="1">
      <alignment horizontal="left"/>
    </xf>
    <xf numFmtId="4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Fill="1"/>
    <xf numFmtId="4" fontId="3" fillId="0" borderId="0" xfId="0" applyNumberFormat="1" applyFont="1" applyFill="1" applyAlignment="1" applyProtection="1">
      <alignment horizontal="right" wrapText="1"/>
    </xf>
    <xf numFmtId="0" fontId="3" fillId="0" borderId="4" xfId="0" applyFont="1" applyFill="1" applyBorder="1" applyAlignment="1" applyProtection="1">
      <alignment horizontal="left"/>
    </xf>
    <xf numFmtId="0" fontId="3" fillId="0" borderId="3" xfId="0" applyFont="1" applyFill="1" applyBorder="1"/>
    <xf numFmtId="4" fontId="3" fillId="0" borderId="3" xfId="0" applyNumberFormat="1" applyFont="1" applyFill="1" applyBorder="1" applyAlignment="1" applyProtection="1">
      <alignment horizontal="right" wrapText="1"/>
    </xf>
    <xf numFmtId="0" fontId="2" fillId="0" borderId="5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left"/>
    </xf>
    <xf numFmtId="0" fontId="2" fillId="0" borderId="1" xfId="0" applyFont="1" applyFill="1" applyBorder="1"/>
    <xf numFmtId="164" fontId="3" fillId="0" borderId="6" xfId="0" applyNumberFormat="1" applyFont="1" applyFill="1" applyBorder="1" applyAlignment="1" applyProtection="1">
      <alignment horizontal="right" wrapText="1"/>
    </xf>
    <xf numFmtId="4" fontId="3" fillId="0" borderId="0" xfId="1" applyNumberFormat="1" applyFont="1" applyFill="1"/>
    <xf numFmtId="4" fontId="3" fillId="0" borderId="0" xfId="2" applyNumberFormat="1" applyFont="1" applyFill="1"/>
    <xf numFmtId="4" fontId="2" fillId="0" borderId="1" xfId="2" applyNumberFormat="1" applyFont="1" applyFill="1" applyBorder="1"/>
    <xf numFmtId="0" fontId="2" fillId="0" borderId="4" xfId="0" applyFont="1" applyFill="1" applyBorder="1"/>
    <xf numFmtId="0" fontId="3" fillId="0" borderId="3" xfId="0" applyFont="1" applyFill="1" applyBorder="1" applyAlignment="1" applyProtection="1">
      <alignment horizontal="left"/>
    </xf>
    <xf numFmtId="0" fontId="2" fillId="0" borderId="5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 applyProtection="1">
      <alignment horizontal="left"/>
    </xf>
    <xf numFmtId="0" fontId="3" fillId="0" borderId="4" xfId="0" applyFont="1" applyFill="1" applyBorder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0" fontId="3" fillId="0" borderId="5" xfId="0" applyFont="1" applyFill="1" applyBorder="1"/>
    <xf numFmtId="0" fontId="3" fillId="0" borderId="0" xfId="0" applyFont="1" applyFill="1" applyBorder="1"/>
    <xf numFmtId="0" fontId="2" fillId="0" borderId="3" xfId="0" applyFont="1" applyFill="1" applyBorder="1"/>
    <xf numFmtId="4" fontId="3" fillId="0" borderId="7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 applyProtection="1">
      <alignment horizontal="right" wrapText="1"/>
    </xf>
    <xf numFmtId="4" fontId="3" fillId="0" borderId="9" xfId="0" applyNumberFormat="1" applyFont="1" applyFill="1" applyBorder="1" applyAlignment="1" applyProtection="1">
      <alignment horizontal="right" wrapText="1"/>
    </xf>
    <xf numFmtId="4" fontId="2" fillId="0" borderId="8" xfId="0" applyNumberFormat="1" applyFont="1" applyFill="1" applyBorder="1" applyAlignment="1" applyProtection="1">
      <alignment horizontal="right" wrapText="1"/>
    </xf>
    <xf numFmtId="4" fontId="3" fillId="0" borderId="9" xfId="0" applyNumberFormat="1" applyFont="1" applyFill="1" applyBorder="1"/>
    <xf numFmtId="4" fontId="2" fillId="0" borderId="10" xfId="1" applyNumberFormat="1" applyFont="1" applyFill="1" applyBorder="1"/>
    <xf numFmtId="164" fontId="3" fillId="0" borderId="11" xfId="0" applyNumberFormat="1" applyFont="1" applyFill="1" applyBorder="1" applyAlignment="1" applyProtection="1">
      <alignment horizontal="right" wrapText="1"/>
    </xf>
    <xf numFmtId="4" fontId="3" fillId="0" borderId="8" xfId="1" applyNumberFormat="1" applyFont="1" applyFill="1" applyBorder="1"/>
    <xf numFmtId="4" fontId="2" fillId="0" borderId="8" xfId="1" applyNumberFormat="1" applyFont="1" applyFill="1" applyBorder="1"/>
    <xf numFmtId="4" fontId="3" fillId="0" borderId="8" xfId="2" applyNumberFormat="1" applyFont="1" applyFill="1" applyBorder="1"/>
    <xf numFmtId="4" fontId="2" fillId="0" borderId="8" xfId="2" applyNumberFormat="1" applyFont="1" applyFill="1" applyBorder="1"/>
    <xf numFmtId="4" fontId="2" fillId="0" borderId="10" xfId="2" applyNumberFormat="1" applyFont="1" applyFill="1" applyBorder="1"/>
    <xf numFmtId="4" fontId="2" fillId="0" borderId="8" xfId="0" applyNumberFormat="1" applyFont="1" applyFill="1" applyBorder="1"/>
    <xf numFmtId="164" fontId="2" fillId="0" borderId="10" xfId="0" applyNumberFormat="1" applyFont="1" applyFill="1" applyBorder="1" applyAlignment="1" applyProtection="1">
      <alignment horizontal="right" wrapText="1"/>
    </xf>
    <xf numFmtId="164" fontId="2" fillId="0" borderId="8" xfId="0" applyNumberFormat="1" applyFont="1" applyFill="1" applyBorder="1" applyAlignment="1" applyProtection="1">
      <alignment horizontal="right" wrapText="1"/>
    </xf>
    <xf numFmtId="4" fontId="2" fillId="0" borderId="10" xfId="0" applyNumberFormat="1" applyFont="1" applyFill="1" applyBorder="1"/>
    <xf numFmtId="164" fontId="3" fillId="0" borderId="8" xfId="0" applyNumberFormat="1" applyFont="1" applyFill="1" applyBorder="1" applyAlignment="1" applyProtection="1">
      <alignment horizontal="right" wrapText="1"/>
    </xf>
    <xf numFmtId="164" fontId="3" fillId="0" borderId="10" xfId="0" applyNumberFormat="1" applyFont="1" applyFill="1" applyBorder="1" applyAlignment="1" applyProtection="1">
      <alignment horizontal="right" wrapText="1"/>
    </xf>
    <xf numFmtId="164" fontId="3" fillId="0" borderId="9" xfId="0" applyNumberFormat="1" applyFont="1" applyFill="1" applyBorder="1" applyAlignment="1" applyProtection="1">
      <alignment horizontal="right" wrapText="1"/>
    </xf>
    <xf numFmtId="4" fontId="2" fillId="0" borderId="12" xfId="0" applyNumberFormat="1" applyFont="1" applyFill="1" applyBorder="1"/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75"/>
  <sheetViews>
    <sheetView tabSelected="1" zoomScaleNormal="100" workbookViewId="0">
      <selection activeCell="M550" sqref="M550"/>
    </sheetView>
  </sheetViews>
  <sheetFormatPr baseColWidth="10" defaultColWidth="9.140625" defaultRowHeight="12.75"/>
  <cols>
    <col min="1" max="1" width="9.140625" style="19"/>
    <col min="2" max="4" width="6.85546875" style="19" customWidth="1"/>
    <col min="5" max="5" width="9.140625" style="19" customWidth="1"/>
    <col min="6" max="6" width="61.5703125" style="19" customWidth="1"/>
    <col min="7" max="7" width="13.28515625" style="1" customWidth="1"/>
    <col min="8" max="8" width="13.28515625" style="1" hidden="1" customWidth="1"/>
    <col min="9" max="9" width="12.28515625" style="19" bestFit="1" customWidth="1"/>
    <col min="10" max="11" width="12.140625" style="19" bestFit="1" customWidth="1"/>
    <col min="12" max="12" width="9.140625" style="19"/>
    <col min="13" max="13" width="9.28515625" style="19" bestFit="1" customWidth="1"/>
    <col min="14" max="14" width="9.7109375" style="19" bestFit="1" customWidth="1"/>
    <col min="15" max="16" width="10.140625" style="19" bestFit="1" customWidth="1"/>
    <col min="17" max="16384" width="9.140625" style="19"/>
  </cols>
  <sheetData>
    <row r="1" spans="1:16">
      <c r="A1" s="18" t="s">
        <v>568</v>
      </c>
    </row>
    <row r="2" spans="1:16">
      <c r="A2" s="20"/>
      <c r="J2" s="1"/>
    </row>
    <row r="3" spans="1:16" ht="13.5" thickBot="1">
      <c r="A3" s="20"/>
    </row>
    <row r="4" spans="1:16">
      <c r="A4" s="20"/>
      <c r="G4" s="48" t="s">
        <v>567</v>
      </c>
      <c r="H4" s="21" t="s">
        <v>567</v>
      </c>
      <c r="I4" s="22">
        <v>2018</v>
      </c>
      <c r="J4" s="22">
        <v>2017</v>
      </c>
      <c r="K4" s="22">
        <v>2016</v>
      </c>
    </row>
    <row r="5" spans="1:16">
      <c r="G5" s="49">
        <v>2019</v>
      </c>
      <c r="H5" s="23" t="s">
        <v>566</v>
      </c>
      <c r="I5" s="24"/>
    </row>
    <row r="6" spans="1:16">
      <c r="B6" s="18" t="s">
        <v>565</v>
      </c>
      <c r="C6" s="25"/>
      <c r="D6" s="25"/>
      <c r="E6" s="25"/>
      <c r="F6" s="25"/>
      <c r="G6" s="50">
        <f>SUM(G31,G19,G7)</f>
        <v>-472465.62</v>
      </c>
      <c r="H6" s="26">
        <f>SUM(H31,H19,H7)</f>
        <v>-491407.18</v>
      </c>
      <c r="I6" s="6">
        <f>SUM(I31,I19,I7)</f>
        <v>-473229.72</v>
      </c>
      <c r="J6" s="6">
        <f>SUM(J31,J19,J7)</f>
        <v>-462197</v>
      </c>
      <c r="K6" s="6">
        <v>-468156.59</v>
      </c>
    </row>
    <row r="7" spans="1:16">
      <c r="C7" s="18" t="s">
        <v>564</v>
      </c>
      <c r="D7" s="25"/>
      <c r="E7" s="25"/>
      <c r="F7" s="25"/>
      <c r="G7" s="50">
        <f>SUM(G8,G16)</f>
        <v>-403207.5</v>
      </c>
      <c r="H7" s="26">
        <f>SUM(H8,H16)</f>
        <v>-414563.5</v>
      </c>
      <c r="I7" s="6">
        <f>SUM(I8,I16)</f>
        <v>-415148.5</v>
      </c>
      <c r="J7" s="6">
        <f>SUM(J8,J16)</f>
        <v>-409328.7</v>
      </c>
      <c r="K7" s="6">
        <f>SUM(K8,K16)</f>
        <v>-380635.5</v>
      </c>
    </row>
    <row r="8" spans="1:16" s="25" customFormat="1">
      <c r="C8" s="27" t="s">
        <v>563</v>
      </c>
      <c r="D8" s="28"/>
      <c r="E8" s="28"/>
      <c r="F8" s="28"/>
      <c r="G8" s="51">
        <f>SUM(G9:G15)</f>
        <v>-366932.5</v>
      </c>
      <c r="H8" s="29">
        <f>SUM(H9:H15)</f>
        <v>-376388.5</v>
      </c>
      <c r="I8" s="5">
        <f>SUM(I9:I15)</f>
        <v>-376973.5</v>
      </c>
      <c r="J8" s="5">
        <f>SUM(J9:J15)</f>
        <v>-371093.7</v>
      </c>
      <c r="K8" s="5">
        <f>SUM(K9:K15)</f>
        <v>-346447.5</v>
      </c>
    </row>
    <row r="9" spans="1:16">
      <c r="C9" s="30" t="s">
        <v>562</v>
      </c>
      <c r="D9" s="8"/>
      <c r="E9" s="8"/>
      <c r="F9" s="8"/>
      <c r="G9" s="52">
        <v>-235000</v>
      </c>
      <c r="H9" s="14">
        <v>-239456</v>
      </c>
      <c r="I9" s="4">
        <v>-239456</v>
      </c>
      <c r="J9" s="7">
        <v>-229553</v>
      </c>
      <c r="K9" s="7">
        <v>-228492</v>
      </c>
      <c r="M9" s="8"/>
      <c r="N9" s="8"/>
      <c r="O9" s="8"/>
      <c r="P9" s="8"/>
    </row>
    <row r="10" spans="1:16">
      <c r="C10" s="30" t="s">
        <v>561</v>
      </c>
      <c r="D10" s="8"/>
      <c r="E10" s="8"/>
      <c r="F10" s="8"/>
      <c r="G10" s="52">
        <v>-60000</v>
      </c>
      <c r="H10" s="14">
        <v>-65000</v>
      </c>
      <c r="I10" s="4">
        <v>-70044</v>
      </c>
      <c r="J10" s="7">
        <v>-76639.7</v>
      </c>
      <c r="K10" s="7">
        <v>-53554</v>
      </c>
      <c r="M10" s="8"/>
      <c r="N10" s="8"/>
      <c r="O10" s="3"/>
      <c r="P10" s="8"/>
    </row>
    <row r="11" spans="1:16">
      <c r="C11" s="30" t="s">
        <v>560</v>
      </c>
      <c r="D11" s="8"/>
      <c r="E11" s="8"/>
      <c r="F11" s="8"/>
      <c r="G11" s="52">
        <v>-16747.5</v>
      </c>
      <c r="H11" s="14">
        <v>-16747.5</v>
      </c>
      <c r="I11" s="4">
        <v>-16747.5</v>
      </c>
      <c r="J11" s="7">
        <v>-19166</v>
      </c>
      <c r="K11" s="7">
        <v>-21560.5</v>
      </c>
      <c r="M11" s="8"/>
      <c r="N11" s="8"/>
      <c r="O11" s="8"/>
      <c r="P11" s="8"/>
    </row>
    <row r="12" spans="1:16">
      <c r="C12" s="30" t="s">
        <v>559</v>
      </c>
      <c r="D12" s="8"/>
      <c r="E12" s="8"/>
      <c r="F12" s="8"/>
      <c r="G12" s="52">
        <v>-49472</v>
      </c>
      <c r="H12" s="14">
        <v>-49472</v>
      </c>
      <c r="I12" s="4">
        <v>-45013</v>
      </c>
      <c r="J12" s="7">
        <v>-43285</v>
      </c>
      <c r="K12" s="7">
        <v>-40501</v>
      </c>
      <c r="M12" s="8"/>
      <c r="N12" s="8"/>
      <c r="O12" s="8"/>
      <c r="P12" s="8"/>
    </row>
    <row r="13" spans="1:16">
      <c r="C13" s="30" t="s">
        <v>558</v>
      </c>
      <c r="D13" s="8"/>
      <c r="E13" s="8"/>
      <c r="F13" s="8"/>
      <c r="G13" s="52">
        <v>-392</v>
      </c>
      <c r="H13" s="14">
        <v>-392</v>
      </c>
      <c r="I13" s="4">
        <v>-392</v>
      </c>
      <c r="J13" s="7">
        <v>-15</v>
      </c>
      <c r="K13" s="7">
        <v>0</v>
      </c>
    </row>
    <row r="14" spans="1:16">
      <c r="C14" s="30" t="s">
        <v>557</v>
      </c>
      <c r="D14" s="8"/>
      <c r="E14" s="8"/>
      <c r="F14" s="8"/>
      <c r="G14" s="52">
        <v>-971</v>
      </c>
      <c r="H14" s="14">
        <v>-971</v>
      </c>
      <c r="I14" s="4">
        <v>-971</v>
      </c>
      <c r="J14" s="7">
        <v>-405</v>
      </c>
      <c r="K14" s="7">
        <v>-702</v>
      </c>
    </row>
    <row r="15" spans="1:16">
      <c r="C15" s="31" t="s">
        <v>556</v>
      </c>
      <c r="D15" s="32"/>
      <c r="E15" s="32"/>
      <c r="F15" s="32"/>
      <c r="G15" s="52">
        <v>-4350</v>
      </c>
      <c r="H15" s="14">
        <v>-4350</v>
      </c>
      <c r="I15" s="4">
        <v>-4350</v>
      </c>
      <c r="J15" s="12">
        <v>-2030</v>
      </c>
      <c r="K15" s="12">
        <v>-1638</v>
      </c>
    </row>
    <row r="16" spans="1:16" s="25" customFormat="1">
      <c r="C16" s="27" t="s">
        <v>555</v>
      </c>
      <c r="D16" s="28"/>
      <c r="E16" s="28"/>
      <c r="F16" s="28"/>
      <c r="G16" s="53">
        <f>SUM(G17:G18)</f>
        <v>-36275</v>
      </c>
      <c r="H16" s="11">
        <f>SUM(H17:H18)</f>
        <v>-38175</v>
      </c>
      <c r="I16" s="11">
        <f>SUM(I17:I18)</f>
        <v>-38175</v>
      </c>
      <c r="J16" s="5">
        <f>SUM(J17:J18)</f>
        <v>-38235</v>
      </c>
      <c r="K16" s="5">
        <v>-34188</v>
      </c>
    </row>
    <row r="17" spans="3:15">
      <c r="C17" s="30" t="s">
        <v>554</v>
      </c>
      <c r="D17" s="8"/>
      <c r="E17" s="8"/>
      <c r="F17" s="8"/>
      <c r="G17" s="52">
        <v>-30080</v>
      </c>
      <c r="H17" s="14">
        <v>-31980</v>
      </c>
      <c r="I17" s="4">
        <v>-31980</v>
      </c>
      <c r="J17" s="7">
        <v>-29835</v>
      </c>
      <c r="K17" s="7">
        <v>-29328</v>
      </c>
      <c r="O17" s="1"/>
    </row>
    <row r="18" spans="3:15">
      <c r="C18" s="31" t="s">
        <v>553</v>
      </c>
      <c r="D18" s="32"/>
      <c r="E18" s="32"/>
      <c r="F18" s="32"/>
      <c r="G18" s="54">
        <v>-6195</v>
      </c>
      <c r="H18" s="17">
        <v>-6195</v>
      </c>
      <c r="I18" s="12">
        <v>-6195</v>
      </c>
      <c r="J18" s="12">
        <v>-8400</v>
      </c>
      <c r="K18" s="12">
        <v>-4860</v>
      </c>
    </row>
    <row r="19" spans="3:15">
      <c r="C19" s="18" t="s">
        <v>552</v>
      </c>
      <c r="D19" s="25"/>
      <c r="E19" s="25"/>
      <c r="F19" s="25"/>
      <c r="G19" s="55">
        <f>SUM(G20)</f>
        <v>-23228.79</v>
      </c>
      <c r="H19" s="33">
        <f>SUM(H20)</f>
        <v>-24964.350000000002</v>
      </c>
      <c r="I19" s="6">
        <f>SUM(I20)</f>
        <v>-25284.350000000002</v>
      </c>
      <c r="J19" s="6">
        <f>SUM(J20)</f>
        <v>-17825.02</v>
      </c>
      <c r="K19" s="6">
        <f>SUM(K20)</f>
        <v>-30696.449999999997</v>
      </c>
    </row>
    <row r="20" spans="3:15">
      <c r="C20" s="27" t="s">
        <v>551</v>
      </c>
      <c r="D20" s="28"/>
      <c r="E20" s="28"/>
      <c r="F20" s="28"/>
      <c r="G20" s="56">
        <f>SUM(G21:G30)</f>
        <v>-23228.79</v>
      </c>
      <c r="H20" s="34">
        <f>SUM(H21:H30)</f>
        <v>-24964.350000000002</v>
      </c>
      <c r="I20" s="11">
        <f>SUM(I21:I30)</f>
        <v>-25284.350000000002</v>
      </c>
      <c r="J20" s="5">
        <f>SUM(J21:J30)</f>
        <v>-17825.02</v>
      </c>
      <c r="K20" s="5">
        <f>SUM(K21:K30)</f>
        <v>-30696.449999999997</v>
      </c>
    </row>
    <row r="21" spans="3:15">
      <c r="C21" s="30" t="s">
        <v>550</v>
      </c>
      <c r="D21" s="8"/>
      <c r="E21" s="8"/>
      <c r="F21" s="8"/>
      <c r="G21" s="57">
        <v>-5500</v>
      </c>
      <c r="H21" s="13">
        <v>-5954.52</v>
      </c>
      <c r="I21" s="3">
        <v>-5954.52</v>
      </c>
      <c r="J21" s="7">
        <v>-3500.05</v>
      </c>
      <c r="K21" s="7">
        <v>-1951.7</v>
      </c>
    </row>
    <row r="22" spans="3:15">
      <c r="C22" s="30" t="s">
        <v>549</v>
      </c>
      <c r="D22" s="8"/>
      <c r="E22" s="8"/>
      <c r="F22" s="8"/>
      <c r="G22" s="57">
        <v>-4500</v>
      </c>
      <c r="H22" s="13">
        <v>-4823.57</v>
      </c>
      <c r="I22" s="3">
        <v>-4823.57</v>
      </c>
      <c r="J22" s="7">
        <v>-2503.4499999999998</v>
      </c>
      <c r="K22" s="7">
        <v>-5654.65</v>
      </c>
    </row>
    <row r="23" spans="3:15">
      <c r="C23" s="30" t="s">
        <v>548</v>
      </c>
      <c r="D23" s="8"/>
      <c r="E23" s="8"/>
      <c r="F23" s="8"/>
      <c r="G23" s="57">
        <v>-7000</v>
      </c>
      <c r="H23" s="13">
        <v>-7635</v>
      </c>
      <c r="I23" s="3">
        <v>-7907</v>
      </c>
      <c r="J23" s="7">
        <v>-10132</v>
      </c>
      <c r="K23" s="7">
        <v>-8010</v>
      </c>
    </row>
    <row r="24" spans="3:15">
      <c r="C24" s="30" t="s">
        <v>547</v>
      </c>
      <c r="D24" s="8"/>
      <c r="E24" s="8"/>
      <c r="F24" s="8"/>
      <c r="G24" s="57">
        <v>-1200</v>
      </c>
      <c r="H24" s="13">
        <v>-1404</v>
      </c>
      <c r="I24" s="3">
        <v>-1452</v>
      </c>
      <c r="J24" s="7">
        <v>-60</v>
      </c>
      <c r="K24" s="7">
        <v>-66</v>
      </c>
    </row>
    <row r="25" spans="3:15">
      <c r="C25" s="30" t="s">
        <v>546</v>
      </c>
      <c r="D25" s="8"/>
      <c r="E25" s="8"/>
      <c r="F25" s="8"/>
      <c r="G25" s="57">
        <v>-3000</v>
      </c>
      <c r="H25" s="13">
        <v>-3118.47</v>
      </c>
      <c r="I25" s="7">
        <v>-3118.47</v>
      </c>
      <c r="J25" s="7">
        <v>-657.2</v>
      </c>
      <c r="K25" s="7">
        <v>0</v>
      </c>
    </row>
    <row r="26" spans="3:15">
      <c r="C26" s="30" t="s">
        <v>545</v>
      </c>
      <c r="D26" s="8"/>
      <c r="E26" s="8"/>
      <c r="F26" s="8"/>
      <c r="G26" s="57">
        <v>-37.19</v>
      </c>
      <c r="H26" s="13">
        <v>-37.19</v>
      </c>
      <c r="I26" s="7">
        <v>-37.19</v>
      </c>
      <c r="J26" s="7">
        <v>-60</v>
      </c>
      <c r="K26" s="7">
        <v>0</v>
      </c>
    </row>
    <row r="27" spans="3:15">
      <c r="C27" s="30" t="s">
        <v>544</v>
      </c>
      <c r="D27" s="8"/>
      <c r="E27" s="8"/>
      <c r="F27" s="8"/>
      <c r="G27" s="57">
        <v>0</v>
      </c>
      <c r="H27" s="13">
        <v>0</v>
      </c>
      <c r="I27" s="7">
        <v>0</v>
      </c>
      <c r="J27" s="7">
        <v>-912.32</v>
      </c>
      <c r="K27" s="7">
        <v>0</v>
      </c>
    </row>
    <row r="28" spans="3:15">
      <c r="C28" s="30" t="s">
        <v>543</v>
      </c>
      <c r="D28" s="8"/>
      <c r="E28" s="8"/>
      <c r="F28" s="8"/>
      <c r="G28" s="57">
        <v>-388.2</v>
      </c>
      <c r="H28" s="13">
        <v>-388.2</v>
      </c>
      <c r="I28" s="7">
        <v>-388.2</v>
      </c>
      <c r="J28" s="7">
        <v>0</v>
      </c>
      <c r="K28" s="7">
        <v>0</v>
      </c>
    </row>
    <row r="29" spans="3:15">
      <c r="C29" s="30" t="s">
        <v>542</v>
      </c>
      <c r="D29" s="8"/>
      <c r="E29" s="8"/>
      <c r="F29" s="8"/>
      <c r="G29" s="57">
        <v>-1603.4</v>
      </c>
      <c r="H29" s="13">
        <v>-1603.4</v>
      </c>
      <c r="I29" s="7">
        <v>-1603.4</v>
      </c>
      <c r="J29" s="7">
        <v>0</v>
      </c>
      <c r="K29" s="7">
        <v>0</v>
      </c>
    </row>
    <row r="30" spans="3:15">
      <c r="C30" s="31" t="s">
        <v>541</v>
      </c>
      <c r="D30" s="32"/>
      <c r="E30" s="32"/>
      <c r="F30" s="32"/>
      <c r="G30" s="54">
        <v>0</v>
      </c>
      <c r="H30" s="17">
        <v>0</v>
      </c>
      <c r="I30" s="2">
        <v>0</v>
      </c>
      <c r="J30" s="12">
        <v>0</v>
      </c>
      <c r="K30" s="12">
        <v>-15014.1</v>
      </c>
    </row>
    <row r="31" spans="3:15">
      <c r="C31" s="18" t="s">
        <v>540</v>
      </c>
      <c r="D31" s="25"/>
      <c r="E31" s="25"/>
      <c r="F31" s="25"/>
      <c r="G31" s="55">
        <f>SUM(G47,G44,G37,G32)</f>
        <v>-46029.33</v>
      </c>
      <c r="H31" s="33">
        <f>SUM(H47,H44,H37,H32)</f>
        <v>-51879.33</v>
      </c>
      <c r="I31" s="6">
        <f>SUM(I47,I44,I37,I32)</f>
        <v>-32796.869999999995</v>
      </c>
      <c r="J31" s="6">
        <f>SUM(J47,J44,J37,J32)</f>
        <v>-35043.279999999999</v>
      </c>
      <c r="K31" s="6">
        <f>SUM(K47,K44,K37,K32)</f>
        <v>-56824.639999999999</v>
      </c>
    </row>
    <row r="32" spans="3:15" s="25" customFormat="1">
      <c r="C32" s="27" t="s">
        <v>539</v>
      </c>
      <c r="D32" s="28"/>
      <c r="E32" s="28"/>
      <c r="F32" s="28"/>
      <c r="G32" s="56">
        <f>SUM(G33:G36)</f>
        <v>-39320</v>
      </c>
      <c r="H32" s="34">
        <f>SUM(H33:H36)</f>
        <v>-45170</v>
      </c>
      <c r="I32" s="5">
        <f>SUM(I33:I36)</f>
        <v>-20470</v>
      </c>
      <c r="J32" s="5">
        <f>SUM(J33:J36)</f>
        <v>-23340</v>
      </c>
      <c r="K32" s="5">
        <f>SUM(K33:K36)</f>
        <v>-30350</v>
      </c>
    </row>
    <row r="33" spans="3:11">
      <c r="C33" s="30" t="s">
        <v>538</v>
      </c>
      <c r="D33" s="8"/>
      <c r="E33" s="8"/>
      <c r="F33" s="8"/>
      <c r="G33" s="57">
        <v>-3120</v>
      </c>
      <c r="H33" s="13">
        <v>-3120</v>
      </c>
      <c r="I33" s="7">
        <v>-2400</v>
      </c>
      <c r="J33" s="7">
        <v>-3120</v>
      </c>
      <c r="K33" s="7">
        <v>0</v>
      </c>
    </row>
    <row r="34" spans="3:11">
      <c r="C34" s="30" t="s">
        <v>537</v>
      </c>
      <c r="D34" s="8"/>
      <c r="E34" s="8"/>
      <c r="F34" s="8"/>
      <c r="G34" s="57">
        <v>-35150</v>
      </c>
      <c r="H34" s="13">
        <v>-41000</v>
      </c>
      <c r="I34" s="3">
        <v>-15130</v>
      </c>
      <c r="J34" s="7">
        <v>-17080</v>
      </c>
      <c r="K34" s="7">
        <v>-28420</v>
      </c>
    </row>
    <row r="35" spans="3:11">
      <c r="C35" s="30" t="s">
        <v>536</v>
      </c>
      <c r="D35" s="8"/>
      <c r="E35" s="8"/>
      <c r="F35" s="8"/>
      <c r="G35" s="57">
        <v>-240</v>
      </c>
      <c r="H35" s="13">
        <v>-240</v>
      </c>
      <c r="I35" s="3">
        <v>-240</v>
      </c>
      <c r="J35" s="7">
        <v>-200</v>
      </c>
      <c r="K35" s="7">
        <v>-310</v>
      </c>
    </row>
    <row r="36" spans="3:11">
      <c r="C36" s="31" t="s">
        <v>535</v>
      </c>
      <c r="D36" s="32"/>
      <c r="E36" s="32"/>
      <c r="F36" s="32"/>
      <c r="G36" s="54">
        <v>-810</v>
      </c>
      <c r="H36" s="17">
        <v>-810</v>
      </c>
      <c r="I36" s="3">
        <v>-2700</v>
      </c>
      <c r="J36" s="12">
        <v>-2940</v>
      </c>
      <c r="K36" s="12">
        <v>-1620</v>
      </c>
    </row>
    <row r="37" spans="3:11" s="25" customFormat="1">
      <c r="C37" s="27" t="s">
        <v>534</v>
      </c>
      <c r="D37" s="28"/>
      <c r="E37" s="28"/>
      <c r="F37" s="28"/>
      <c r="G37" s="58">
        <f>SUM(G38:G43)</f>
        <v>-4396.6799999999994</v>
      </c>
      <c r="H37" s="35">
        <f>SUM(H38:H43)</f>
        <v>-4396.6799999999994</v>
      </c>
      <c r="I37" s="5">
        <f>SUM(I38:I43)</f>
        <v>-4396.6799999999994</v>
      </c>
      <c r="J37" s="5">
        <f>SUM(J38:J43)</f>
        <v>-14215.869999999999</v>
      </c>
      <c r="K37" s="5">
        <v>-30230.639999999999</v>
      </c>
    </row>
    <row r="38" spans="3:11">
      <c r="C38" s="30" t="s">
        <v>533</v>
      </c>
      <c r="D38" s="8"/>
      <c r="E38" s="8"/>
      <c r="F38" s="8"/>
      <c r="G38" s="59">
        <v>-2231.39</v>
      </c>
      <c r="H38" s="15">
        <v>-2231.39</v>
      </c>
      <c r="I38" s="3">
        <v>-2231.39</v>
      </c>
      <c r="J38" s="7">
        <v>-2479.3200000000002</v>
      </c>
      <c r="K38" s="7">
        <v>-2932.29</v>
      </c>
    </row>
    <row r="39" spans="3:11">
      <c r="C39" s="30" t="s">
        <v>532</v>
      </c>
      <c r="D39" s="8"/>
      <c r="E39" s="8"/>
      <c r="F39" s="8"/>
      <c r="G39" s="59">
        <v>-2000</v>
      </c>
      <c r="H39" s="15">
        <v>-2000</v>
      </c>
      <c r="I39" s="3">
        <v>-2000</v>
      </c>
      <c r="J39" s="7">
        <v>-8236.5499999999993</v>
      </c>
      <c r="K39" s="7">
        <v>-21513.22</v>
      </c>
    </row>
    <row r="40" spans="3:11">
      <c r="C40" s="30" t="s">
        <v>531</v>
      </c>
      <c r="D40" s="8"/>
      <c r="E40" s="8"/>
      <c r="F40" s="8"/>
      <c r="G40" s="59">
        <v>0</v>
      </c>
      <c r="H40" s="15">
        <v>0</v>
      </c>
      <c r="I40" s="7">
        <v>0</v>
      </c>
      <c r="J40" s="7">
        <v>-3500</v>
      </c>
      <c r="K40" s="7">
        <v>0</v>
      </c>
    </row>
    <row r="41" spans="3:11">
      <c r="C41" s="30" t="s">
        <v>530</v>
      </c>
      <c r="D41" s="8"/>
      <c r="E41" s="8"/>
      <c r="F41" s="8"/>
      <c r="G41" s="59">
        <v>-165.29</v>
      </c>
      <c r="H41" s="15">
        <v>-165.29</v>
      </c>
      <c r="I41" s="7">
        <v>-165.29</v>
      </c>
      <c r="J41" s="7">
        <v>0</v>
      </c>
      <c r="K41" s="7">
        <v>0</v>
      </c>
    </row>
    <row r="42" spans="3:11">
      <c r="C42" s="30" t="s">
        <v>529</v>
      </c>
      <c r="D42" s="8"/>
      <c r="E42" s="8"/>
      <c r="F42" s="8"/>
      <c r="G42" s="59">
        <v>0</v>
      </c>
      <c r="H42" s="15">
        <v>0</v>
      </c>
      <c r="I42" s="3">
        <v>0</v>
      </c>
      <c r="J42" s="7">
        <v>0</v>
      </c>
      <c r="K42" s="7">
        <v>-3305.79</v>
      </c>
    </row>
    <row r="43" spans="3:11">
      <c r="C43" s="31" t="s">
        <v>528</v>
      </c>
      <c r="D43" s="32"/>
      <c r="E43" s="32"/>
      <c r="F43" s="32"/>
      <c r="G43" s="60">
        <v>0</v>
      </c>
      <c r="H43" s="36">
        <v>0</v>
      </c>
      <c r="I43" s="2">
        <v>0</v>
      </c>
      <c r="J43" s="12">
        <v>0</v>
      </c>
      <c r="K43" s="12">
        <v>-2479.34</v>
      </c>
    </row>
    <row r="44" spans="3:11">
      <c r="C44" s="27" t="s">
        <v>527</v>
      </c>
      <c r="D44" s="28"/>
      <c r="E44" s="28"/>
      <c r="F44" s="28"/>
      <c r="G44" s="53">
        <f>SUM(G45:G46)</f>
        <v>12009.3</v>
      </c>
      <c r="H44" s="11">
        <f>SUM(H45:H46)</f>
        <v>12009.3</v>
      </c>
      <c r="I44" s="11">
        <f>SUM(I45:I46)</f>
        <v>12263.4</v>
      </c>
      <c r="J44" s="5">
        <v>15710</v>
      </c>
      <c r="K44" s="5">
        <v>17222</v>
      </c>
    </row>
    <row r="45" spans="3:11">
      <c r="C45" s="30" t="s">
        <v>526</v>
      </c>
      <c r="D45" s="8"/>
      <c r="E45" s="8"/>
      <c r="F45" s="8"/>
      <c r="G45" s="61">
        <v>12218</v>
      </c>
      <c r="H45" s="3">
        <v>12218</v>
      </c>
      <c r="I45" s="3">
        <v>12218</v>
      </c>
      <c r="J45" s="7">
        <v>15710</v>
      </c>
      <c r="K45" s="7">
        <v>17222</v>
      </c>
    </row>
    <row r="46" spans="3:11">
      <c r="C46" s="30" t="s">
        <v>525</v>
      </c>
      <c r="D46" s="32"/>
      <c r="E46" s="32"/>
      <c r="F46" s="32"/>
      <c r="G46" s="62">
        <v>-208.7</v>
      </c>
      <c r="H46" s="12">
        <v>-208.7</v>
      </c>
      <c r="I46" s="4">
        <v>45.4</v>
      </c>
      <c r="J46" s="12">
        <v>0</v>
      </c>
      <c r="K46" s="12">
        <v>0</v>
      </c>
    </row>
    <row r="47" spans="3:11">
      <c r="C47" s="27" t="s">
        <v>524</v>
      </c>
      <c r="D47" s="28"/>
      <c r="E47" s="28"/>
      <c r="F47" s="28"/>
      <c r="G47" s="53">
        <f>SUM(G48:G53)</f>
        <v>-14321.949999999999</v>
      </c>
      <c r="H47" s="11">
        <f>SUM(H48:H53)</f>
        <v>-14321.949999999999</v>
      </c>
      <c r="I47" s="11">
        <f>SUM(I48:I53)</f>
        <v>-20193.59</v>
      </c>
      <c r="J47" s="5">
        <f>SUM(J48:J53)</f>
        <v>-13197.41</v>
      </c>
      <c r="K47" s="5">
        <v>-13466</v>
      </c>
    </row>
    <row r="48" spans="3:11">
      <c r="C48" s="30" t="s">
        <v>523</v>
      </c>
      <c r="D48" s="8"/>
      <c r="E48" s="8"/>
      <c r="F48" s="8"/>
      <c r="G48" s="63">
        <v>-12628</v>
      </c>
      <c r="H48" s="4">
        <v>-12628</v>
      </c>
      <c r="I48" s="4">
        <v>-12628</v>
      </c>
      <c r="J48" s="7">
        <v>-11728</v>
      </c>
      <c r="K48" s="7">
        <v>-13103</v>
      </c>
    </row>
    <row r="49" spans="2:11">
      <c r="C49" s="30" t="s">
        <v>522</v>
      </c>
      <c r="D49" s="8"/>
      <c r="E49" s="8"/>
      <c r="F49" s="8"/>
      <c r="G49" s="63">
        <v>-177</v>
      </c>
      <c r="H49" s="4">
        <v>-177</v>
      </c>
      <c r="I49" s="4">
        <v>-177</v>
      </c>
      <c r="J49" s="7">
        <v>-132.5</v>
      </c>
      <c r="K49" s="7">
        <v>0</v>
      </c>
    </row>
    <row r="50" spans="2:11">
      <c r="C50" s="30" t="s">
        <v>521</v>
      </c>
      <c r="D50" s="8"/>
      <c r="E50" s="8"/>
      <c r="F50" s="8"/>
      <c r="G50" s="63">
        <v>-1000</v>
      </c>
      <c r="H50" s="4">
        <v>-1000</v>
      </c>
      <c r="I50" s="4">
        <v>-6871.64</v>
      </c>
      <c r="J50" s="7">
        <v>-1202.31</v>
      </c>
      <c r="K50" s="7">
        <v>0</v>
      </c>
    </row>
    <row r="51" spans="2:11">
      <c r="C51" s="30" t="s">
        <v>520</v>
      </c>
      <c r="D51" s="8"/>
      <c r="E51" s="8"/>
      <c r="F51" s="8"/>
      <c r="G51" s="63">
        <v>-176.15</v>
      </c>
      <c r="H51" s="4">
        <v>-176.15</v>
      </c>
      <c r="I51" s="4">
        <v>-176.15</v>
      </c>
      <c r="J51" s="7">
        <v>-134.6</v>
      </c>
      <c r="K51" s="7">
        <v>0</v>
      </c>
    </row>
    <row r="52" spans="2:11">
      <c r="C52" s="30" t="s">
        <v>519</v>
      </c>
      <c r="D52" s="8"/>
      <c r="E52" s="8"/>
      <c r="F52" s="8"/>
      <c r="G52" s="63">
        <v>-340.8</v>
      </c>
      <c r="H52" s="4">
        <v>-340.8</v>
      </c>
      <c r="I52" s="4">
        <v>-340.8</v>
      </c>
      <c r="J52" s="7">
        <v>0</v>
      </c>
      <c r="K52" s="7">
        <v>0</v>
      </c>
    </row>
    <row r="53" spans="2:11">
      <c r="C53" s="31" t="s">
        <v>518</v>
      </c>
      <c r="D53" s="32"/>
      <c r="E53" s="32"/>
      <c r="F53" s="32"/>
      <c r="G53" s="64">
        <v>0</v>
      </c>
      <c r="H53" s="2">
        <v>0</v>
      </c>
      <c r="I53" s="2">
        <v>0</v>
      </c>
      <c r="J53" s="12">
        <v>0</v>
      </c>
      <c r="K53" s="12">
        <v>-363</v>
      </c>
    </row>
    <row r="54" spans="2:11">
      <c r="B54" s="18" t="s">
        <v>517</v>
      </c>
      <c r="C54" s="25"/>
      <c r="D54" s="25"/>
      <c r="E54" s="25"/>
      <c r="F54" s="25"/>
      <c r="G54" s="65">
        <f>SUM(G55)</f>
        <v>0</v>
      </c>
      <c r="H54" s="6">
        <f>SUM(H55)</f>
        <v>0</v>
      </c>
      <c r="I54" s="6">
        <f>SUM(I55)</f>
        <v>0</v>
      </c>
      <c r="J54" s="6">
        <v>0</v>
      </c>
      <c r="K54" s="6">
        <v>0</v>
      </c>
    </row>
    <row r="55" spans="2:11">
      <c r="B55" s="27" t="s">
        <v>516</v>
      </c>
      <c r="C55" s="28"/>
      <c r="D55" s="28"/>
      <c r="E55" s="28"/>
      <c r="F55" s="28"/>
      <c r="G55" s="53">
        <f>SUM(G56)</f>
        <v>0</v>
      </c>
      <c r="H55" s="11">
        <f>SUM(H56)</f>
        <v>0</v>
      </c>
      <c r="I55" s="11">
        <f>SUM(I56)</f>
        <v>0</v>
      </c>
      <c r="J55" s="5">
        <f>SUM(J56)</f>
        <v>0</v>
      </c>
      <c r="K55" s="5">
        <v>0</v>
      </c>
    </row>
    <row r="56" spans="2:11">
      <c r="B56" s="31" t="s">
        <v>515</v>
      </c>
      <c r="C56" s="32"/>
      <c r="D56" s="32"/>
      <c r="E56" s="32"/>
      <c r="F56" s="32"/>
      <c r="G56" s="64">
        <v>0</v>
      </c>
      <c r="H56" s="2">
        <v>0</v>
      </c>
      <c r="I56" s="2">
        <v>0</v>
      </c>
      <c r="J56" s="12">
        <v>0</v>
      </c>
      <c r="K56" s="12">
        <v>0</v>
      </c>
    </row>
    <row r="57" spans="2:11">
      <c r="B57" s="18" t="s">
        <v>514</v>
      </c>
      <c r="C57" s="25"/>
      <c r="D57" s="25"/>
      <c r="E57" s="25"/>
      <c r="F57" s="25"/>
      <c r="G57" s="65">
        <v>0</v>
      </c>
      <c r="H57" s="6">
        <v>0</v>
      </c>
      <c r="I57" s="6">
        <v>0</v>
      </c>
      <c r="J57" s="6">
        <v>0</v>
      </c>
      <c r="K57" s="6">
        <v>0</v>
      </c>
    </row>
    <row r="58" spans="2:11">
      <c r="B58" s="18" t="s">
        <v>513</v>
      </c>
      <c r="C58" s="25"/>
      <c r="D58" s="25"/>
      <c r="E58" s="25"/>
      <c r="F58" s="25"/>
      <c r="G58" s="66">
        <f>SUM(G96,G94,G89,G59)</f>
        <v>46792.29</v>
      </c>
      <c r="H58" s="16">
        <f>SUM(H96,H94,H89,H59)</f>
        <v>46792.29</v>
      </c>
      <c r="I58" s="6">
        <f>SUM(I96,I94,I89,I59)</f>
        <v>37736.25</v>
      </c>
      <c r="J58" s="6">
        <f>SUM(J96,J94,J89,J59)</f>
        <v>25771.33</v>
      </c>
      <c r="K58" s="6">
        <f>SUM(K96,K94,K89,K59)</f>
        <v>30170.059999999998</v>
      </c>
    </row>
    <row r="59" spans="2:11">
      <c r="B59" s="27" t="s">
        <v>512</v>
      </c>
      <c r="C59" s="28"/>
      <c r="D59" s="28"/>
      <c r="E59" s="28"/>
      <c r="F59" s="28"/>
      <c r="G59" s="53">
        <f>SUM(G60:G88)</f>
        <v>29373.56</v>
      </c>
      <c r="H59" s="11">
        <f>SUM(H60:H88)</f>
        <v>29373.56</v>
      </c>
      <c r="I59" s="11">
        <f>SUM(I60:I88)</f>
        <v>21570.57</v>
      </c>
      <c r="J59" s="5">
        <f>SUM(J60:J83)</f>
        <v>15987.77</v>
      </c>
      <c r="K59" s="5">
        <v>12274.17</v>
      </c>
    </row>
    <row r="60" spans="2:11">
      <c r="B60" s="30" t="s">
        <v>511</v>
      </c>
      <c r="C60" s="8"/>
      <c r="D60" s="8"/>
      <c r="E60" s="8"/>
      <c r="F60" s="8"/>
      <c r="G60" s="63">
        <v>3799.02</v>
      </c>
      <c r="H60" s="4">
        <v>3799.02</v>
      </c>
      <c r="I60" s="4">
        <v>3799.02</v>
      </c>
      <c r="J60" s="7">
        <v>4181.0600000000004</v>
      </c>
      <c r="K60" s="7">
        <v>0</v>
      </c>
    </row>
    <row r="61" spans="2:11">
      <c r="B61" s="30" t="s">
        <v>510</v>
      </c>
      <c r="C61" s="8"/>
      <c r="D61" s="8"/>
      <c r="E61" s="8"/>
      <c r="F61" s="8"/>
      <c r="G61" s="63">
        <v>1500</v>
      </c>
      <c r="H61" s="4">
        <v>1500</v>
      </c>
      <c r="I61" s="4">
        <v>1462.22</v>
      </c>
      <c r="J61" s="7">
        <v>1014.18</v>
      </c>
      <c r="K61" s="7">
        <v>2311.7399999999998</v>
      </c>
    </row>
    <row r="62" spans="2:11">
      <c r="B62" s="30" t="s">
        <v>509</v>
      </c>
      <c r="C62" s="8"/>
      <c r="D62" s="8"/>
      <c r="E62" s="8"/>
      <c r="F62" s="8"/>
      <c r="G62" s="61">
        <v>0</v>
      </c>
      <c r="H62" s="3">
        <v>0</v>
      </c>
      <c r="I62" s="3">
        <v>0</v>
      </c>
      <c r="J62" s="7">
        <v>353.89</v>
      </c>
      <c r="K62" s="7">
        <v>0</v>
      </c>
    </row>
    <row r="63" spans="2:11">
      <c r="B63" s="30" t="s">
        <v>508</v>
      </c>
      <c r="C63" s="8"/>
      <c r="D63" s="8"/>
      <c r="E63" s="8"/>
      <c r="F63" s="8"/>
      <c r="G63" s="61">
        <v>49</v>
      </c>
      <c r="H63" s="3">
        <v>49</v>
      </c>
      <c r="I63" s="3">
        <v>49</v>
      </c>
      <c r="J63" s="7">
        <v>27.3</v>
      </c>
      <c r="K63" s="7">
        <v>0</v>
      </c>
    </row>
    <row r="64" spans="2:11">
      <c r="B64" s="30" t="s">
        <v>507</v>
      </c>
      <c r="C64" s="8"/>
      <c r="D64" s="8"/>
      <c r="E64" s="8"/>
      <c r="F64" s="8"/>
      <c r="G64" s="63">
        <v>380.21</v>
      </c>
      <c r="H64" s="4">
        <v>380.21</v>
      </c>
      <c r="I64" s="4">
        <v>380.21</v>
      </c>
      <c r="J64" s="7">
        <v>111.65</v>
      </c>
      <c r="K64" s="7">
        <v>795.09</v>
      </c>
    </row>
    <row r="65" spans="2:11">
      <c r="B65" s="30" t="s">
        <v>506</v>
      </c>
      <c r="C65" s="8"/>
      <c r="D65" s="8"/>
      <c r="E65" s="8"/>
      <c r="F65" s="8"/>
      <c r="G65" s="63">
        <v>3007.7</v>
      </c>
      <c r="H65" s="4">
        <v>3007.7</v>
      </c>
      <c r="I65" s="4">
        <v>3007.7</v>
      </c>
      <c r="J65" s="7">
        <v>1021.87</v>
      </c>
      <c r="K65" s="7">
        <v>5167.2299999999996</v>
      </c>
    </row>
    <row r="66" spans="2:11">
      <c r="B66" s="30" t="s">
        <v>505</v>
      </c>
      <c r="C66" s="8"/>
      <c r="D66" s="8"/>
      <c r="E66" s="8"/>
      <c r="F66" s="8"/>
      <c r="G66" s="61">
        <v>697.91</v>
      </c>
      <c r="H66" s="1">
        <v>697.91</v>
      </c>
      <c r="I66" s="1">
        <v>697.91</v>
      </c>
      <c r="J66" s="7">
        <v>1956.51</v>
      </c>
      <c r="K66" s="7">
        <v>943.5</v>
      </c>
    </row>
    <row r="67" spans="2:11">
      <c r="B67" s="30" t="s">
        <v>504</v>
      </c>
      <c r="C67" s="8"/>
      <c r="D67" s="8"/>
      <c r="E67" s="8"/>
      <c r="F67" s="8"/>
      <c r="G67" s="63">
        <v>18.48</v>
      </c>
      <c r="H67" s="4">
        <v>18.48</v>
      </c>
      <c r="I67" s="4">
        <v>18.48</v>
      </c>
      <c r="J67" s="7">
        <v>169.65</v>
      </c>
      <c r="K67" s="7">
        <v>0</v>
      </c>
    </row>
    <row r="68" spans="2:11">
      <c r="B68" s="30" t="s">
        <v>503</v>
      </c>
      <c r="C68" s="8"/>
      <c r="D68" s="8"/>
      <c r="E68" s="8"/>
      <c r="F68" s="8"/>
      <c r="G68" s="61">
        <v>592.20000000000005</v>
      </c>
      <c r="H68" s="3">
        <v>592.20000000000005</v>
      </c>
      <c r="I68" s="3">
        <v>592.20000000000005</v>
      </c>
      <c r="J68" s="7">
        <v>53</v>
      </c>
      <c r="K68" s="7">
        <v>18</v>
      </c>
    </row>
    <row r="69" spans="2:11">
      <c r="B69" s="30" t="s">
        <v>502</v>
      </c>
      <c r="C69" s="8"/>
      <c r="D69" s="8"/>
      <c r="E69" s="8"/>
      <c r="F69" s="8"/>
      <c r="G69" s="61">
        <v>1000</v>
      </c>
      <c r="H69" s="3">
        <v>1000</v>
      </c>
      <c r="I69" s="3">
        <v>167.12</v>
      </c>
      <c r="J69" s="7">
        <v>763.12</v>
      </c>
      <c r="K69" s="7">
        <v>229.7</v>
      </c>
    </row>
    <row r="70" spans="2:11">
      <c r="B70" s="30" t="s">
        <v>501</v>
      </c>
      <c r="C70" s="8"/>
      <c r="D70" s="8"/>
      <c r="E70" s="8"/>
      <c r="F70" s="8"/>
      <c r="G70" s="63">
        <v>2000</v>
      </c>
      <c r="H70" s="7">
        <v>2000</v>
      </c>
      <c r="I70" s="7">
        <v>1866</v>
      </c>
      <c r="J70" s="7">
        <v>930</v>
      </c>
      <c r="K70" s="7">
        <v>0</v>
      </c>
    </row>
    <row r="71" spans="2:11">
      <c r="B71" s="30" t="s">
        <v>500</v>
      </c>
      <c r="C71" s="8"/>
      <c r="D71" s="8"/>
      <c r="E71" s="8"/>
      <c r="F71" s="8"/>
      <c r="G71" s="63">
        <v>29.7</v>
      </c>
      <c r="H71" s="4">
        <v>29.7</v>
      </c>
      <c r="I71" s="4">
        <v>29.7</v>
      </c>
      <c r="J71" s="7">
        <v>248</v>
      </c>
      <c r="K71" s="7">
        <v>128</v>
      </c>
    </row>
    <row r="72" spans="2:11">
      <c r="B72" s="30" t="s">
        <v>499</v>
      </c>
      <c r="C72" s="8"/>
      <c r="D72" s="8"/>
      <c r="E72" s="8"/>
      <c r="F72" s="8"/>
      <c r="G72" s="63">
        <v>600</v>
      </c>
      <c r="H72" s="4">
        <v>600</v>
      </c>
      <c r="I72" s="4">
        <v>564.04</v>
      </c>
      <c r="J72" s="7">
        <v>1007.47</v>
      </c>
      <c r="K72" s="7">
        <v>78</v>
      </c>
    </row>
    <row r="73" spans="2:11">
      <c r="B73" s="30" t="s">
        <v>498</v>
      </c>
      <c r="C73" s="8"/>
      <c r="D73" s="8"/>
      <c r="E73" s="8"/>
      <c r="F73" s="8"/>
      <c r="G73" s="63">
        <v>1125.8</v>
      </c>
      <c r="H73" s="4">
        <v>1125.8</v>
      </c>
      <c r="I73" s="4">
        <v>1125.8</v>
      </c>
      <c r="J73" s="7">
        <v>888.92</v>
      </c>
      <c r="K73" s="7">
        <v>518.69000000000005</v>
      </c>
    </row>
    <row r="74" spans="2:11">
      <c r="B74" s="30" t="s">
        <v>497</v>
      </c>
      <c r="C74" s="8"/>
      <c r="D74" s="8"/>
      <c r="E74" s="8"/>
      <c r="F74" s="8"/>
      <c r="G74" s="63">
        <v>0</v>
      </c>
      <c r="H74" s="4">
        <v>0</v>
      </c>
      <c r="I74" s="4">
        <v>0</v>
      </c>
      <c r="J74" s="7">
        <v>0</v>
      </c>
      <c r="K74" s="7">
        <v>0</v>
      </c>
    </row>
    <row r="75" spans="2:11">
      <c r="B75" s="30" t="s">
        <v>496</v>
      </c>
      <c r="C75" s="8"/>
      <c r="D75" s="8"/>
      <c r="E75" s="8"/>
      <c r="F75" s="8"/>
      <c r="G75" s="63">
        <v>5000</v>
      </c>
      <c r="H75" s="4">
        <v>5000</v>
      </c>
      <c r="I75" s="4">
        <v>4763.8500000000004</v>
      </c>
      <c r="J75" s="7">
        <v>2031.41</v>
      </c>
      <c r="K75" s="7">
        <v>300.73</v>
      </c>
    </row>
    <row r="76" spans="2:11">
      <c r="B76" s="30" t="s">
        <v>495</v>
      </c>
      <c r="C76" s="8"/>
      <c r="D76" s="8"/>
      <c r="E76" s="8"/>
      <c r="F76" s="8"/>
      <c r="G76" s="63">
        <v>269.3</v>
      </c>
      <c r="H76" s="4">
        <v>269.3</v>
      </c>
      <c r="I76" s="4">
        <v>269.3</v>
      </c>
      <c r="J76" s="7">
        <v>774.74</v>
      </c>
      <c r="K76" s="7">
        <v>0</v>
      </c>
    </row>
    <row r="77" spans="2:11">
      <c r="B77" s="30" t="s">
        <v>494</v>
      </c>
      <c r="C77" s="8"/>
      <c r="D77" s="8"/>
      <c r="E77" s="8"/>
      <c r="F77" s="8"/>
      <c r="G77" s="61">
        <v>0</v>
      </c>
      <c r="H77" s="3">
        <v>0</v>
      </c>
      <c r="I77" s="3">
        <v>0</v>
      </c>
      <c r="J77" s="7">
        <v>455</v>
      </c>
      <c r="K77" s="7">
        <v>0</v>
      </c>
    </row>
    <row r="78" spans="2:11">
      <c r="B78" s="30" t="s">
        <v>493</v>
      </c>
      <c r="C78" s="8"/>
      <c r="D78" s="8"/>
      <c r="E78" s="8"/>
      <c r="F78" s="8"/>
      <c r="G78" s="61">
        <v>33.31</v>
      </c>
      <c r="H78" s="3">
        <v>33.31</v>
      </c>
      <c r="I78" s="3">
        <v>33.31</v>
      </c>
      <c r="J78" s="7">
        <v>0</v>
      </c>
      <c r="K78" s="7">
        <v>587.23</v>
      </c>
    </row>
    <row r="79" spans="2:11">
      <c r="B79" s="30" t="s">
        <v>492</v>
      </c>
      <c r="C79" s="8"/>
      <c r="D79" s="8"/>
      <c r="E79" s="8"/>
      <c r="F79" s="8"/>
      <c r="G79" s="61">
        <v>0</v>
      </c>
      <c r="H79" s="3">
        <v>0</v>
      </c>
      <c r="I79" s="3">
        <v>0</v>
      </c>
      <c r="J79" s="7">
        <v>0</v>
      </c>
      <c r="K79" s="7">
        <v>15</v>
      </c>
    </row>
    <row r="80" spans="2:11">
      <c r="B80" s="30" t="s">
        <v>491</v>
      </c>
      <c r="C80" s="8"/>
      <c r="D80" s="8"/>
      <c r="E80" s="8"/>
      <c r="F80" s="8"/>
      <c r="G80" s="61">
        <v>0</v>
      </c>
      <c r="H80" s="3">
        <v>0</v>
      </c>
      <c r="I80" s="3">
        <v>0</v>
      </c>
      <c r="J80" s="7">
        <v>0</v>
      </c>
      <c r="K80" s="7">
        <v>190.56</v>
      </c>
    </row>
    <row r="81" spans="2:11">
      <c r="B81" s="30" t="s">
        <v>490</v>
      </c>
      <c r="C81" s="8"/>
      <c r="D81" s="8"/>
      <c r="E81" s="8"/>
      <c r="F81" s="8"/>
      <c r="G81" s="61">
        <v>0</v>
      </c>
      <c r="H81" s="3">
        <v>0</v>
      </c>
      <c r="I81" s="3">
        <v>0</v>
      </c>
      <c r="J81" s="7">
        <v>0</v>
      </c>
      <c r="K81" s="7">
        <v>250</v>
      </c>
    </row>
    <row r="82" spans="2:11">
      <c r="B82" s="30" t="s">
        <v>489</v>
      </c>
      <c r="C82" s="8"/>
      <c r="D82" s="8"/>
      <c r="E82" s="8"/>
      <c r="F82" s="8"/>
      <c r="G82" s="61">
        <v>23.8</v>
      </c>
      <c r="H82" s="3">
        <v>23.8</v>
      </c>
      <c r="I82" s="3">
        <v>23.8</v>
      </c>
      <c r="J82" s="7">
        <v>0</v>
      </c>
      <c r="K82" s="7">
        <v>140.69999999999999</v>
      </c>
    </row>
    <row r="83" spans="2:11">
      <c r="B83" s="30" t="s">
        <v>488</v>
      </c>
      <c r="C83" s="8"/>
      <c r="D83" s="8"/>
      <c r="E83" s="8"/>
      <c r="F83" s="8"/>
      <c r="G83" s="61">
        <v>0</v>
      </c>
      <c r="H83" s="3">
        <v>0</v>
      </c>
      <c r="I83" s="3">
        <v>0</v>
      </c>
      <c r="J83" s="7">
        <v>0</v>
      </c>
      <c r="K83" s="7">
        <v>600</v>
      </c>
    </row>
    <row r="84" spans="2:11">
      <c r="B84" s="30" t="s">
        <v>487</v>
      </c>
      <c r="C84" s="8"/>
      <c r="D84" s="8"/>
      <c r="E84" s="8"/>
      <c r="F84" s="8"/>
      <c r="G84" s="63">
        <v>0</v>
      </c>
      <c r="H84" s="4">
        <v>0</v>
      </c>
      <c r="I84" s="4">
        <v>0</v>
      </c>
      <c r="J84" s="7">
        <v>0</v>
      </c>
      <c r="K84" s="7">
        <v>0</v>
      </c>
    </row>
    <row r="85" spans="2:11">
      <c r="B85" s="30" t="s">
        <v>486</v>
      </c>
      <c r="C85" s="8"/>
      <c r="D85" s="8"/>
      <c r="E85" s="8"/>
      <c r="F85" s="8"/>
      <c r="G85" s="63">
        <v>2480.89</v>
      </c>
      <c r="H85" s="4">
        <v>2480.89</v>
      </c>
      <c r="I85" s="4">
        <v>2480.89</v>
      </c>
      <c r="J85" s="7">
        <v>0</v>
      </c>
      <c r="K85" s="7">
        <v>0</v>
      </c>
    </row>
    <row r="86" spans="2:11">
      <c r="B86" s="30" t="s">
        <v>485</v>
      </c>
      <c r="C86" s="8"/>
      <c r="D86" s="8"/>
      <c r="E86" s="8"/>
      <c r="F86" s="8"/>
      <c r="G86" s="63">
        <v>4526.22</v>
      </c>
      <c r="H86" s="4">
        <v>4526.22</v>
      </c>
      <c r="I86" s="4">
        <v>0</v>
      </c>
      <c r="J86" s="7">
        <v>0</v>
      </c>
      <c r="K86" s="7">
        <v>0</v>
      </c>
    </row>
    <row r="87" spans="2:11">
      <c r="B87" s="30" t="s">
        <v>484</v>
      </c>
      <c r="C87" s="8"/>
      <c r="D87" s="8"/>
      <c r="E87" s="8"/>
      <c r="F87" s="8"/>
      <c r="G87" s="63">
        <v>2000</v>
      </c>
      <c r="H87" s="4">
        <v>2000</v>
      </c>
      <c r="I87" s="4">
        <v>0</v>
      </c>
      <c r="J87" s="7">
        <v>0</v>
      </c>
      <c r="K87" s="7">
        <v>0</v>
      </c>
    </row>
    <row r="88" spans="2:11">
      <c r="B88" s="30" t="s">
        <v>483</v>
      </c>
      <c r="C88" s="8"/>
      <c r="D88" s="8"/>
      <c r="E88" s="8"/>
      <c r="F88" s="8"/>
      <c r="G88" s="62">
        <v>240.02</v>
      </c>
      <c r="H88" s="12">
        <v>240.02</v>
      </c>
      <c r="I88" s="4">
        <v>240.02</v>
      </c>
      <c r="J88" s="7">
        <v>0</v>
      </c>
      <c r="K88" s="7">
        <v>0</v>
      </c>
    </row>
    <row r="89" spans="2:11">
      <c r="B89" s="27" t="s">
        <v>482</v>
      </c>
      <c r="C89" s="28"/>
      <c r="D89" s="28"/>
      <c r="E89" s="28"/>
      <c r="F89" s="28"/>
      <c r="G89" s="53">
        <f>SUM(G90:G93)</f>
        <v>18310.25</v>
      </c>
      <c r="H89" s="11">
        <f>SUM(H90:H93)</f>
        <v>18310.25</v>
      </c>
      <c r="I89" s="11">
        <f>SUM(I90:I93)</f>
        <v>16018.75</v>
      </c>
      <c r="J89" s="5">
        <f>SUM(J90:J93)</f>
        <v>10898.98</v>
      </c>
      <c r="K89" s="5">
        <f>SUM(K90:K93)</f>
        <v>16680.77</v>
      </c>
    </row>
    <row r="90" spans="2:11">
      <c r="B90" s="30" t="s">
        <v>481</v>
      </c>
      <c r="C90" s="8"/>
      <c r="D90" s="8"/>
      <c r="E90" s="8"/>
      <c r="F90" s="8"/>
      <c r="G90" s="63">
        <v>5535</v>
      </c>
      <c r="H90" s="4">
        <v>5535</v>
      </c>
      <c r="I90" s="4">
        <v>5535</v>
      </c>
      <c r="J90" s="7">
        <v>5527.8</v>
      </c>
      <c r="K90" s="7">
        <v>8563.52</v>
      </c>
    </row>
    <row r="91" spans="2:11">
      <c r="B91" s="30" t="s">
        <v>480</v>
      </c>
      <c r="C91" s="8"/>
      <c r="D91" s="8"/>
      <c r="E91" s="8"/>
      <c r="F91" s="8"/>
      <c r="G91" s="63">
        <v>7298</v>
      </c>
      <c r="H91" s="4">
        <v>7298</v>
      </c>
      <c r="I91" s="4">
        <v>5006.5</v>
      </c>
      <c r="J91" s="7">
        <v>1316.9</v>
      </c>
      <c r="K91" s="7">
        <v>2303.9</v>
      </c>
    </row>
    <row r="92" spans="2:11">
      <c r="B92" s="30" t="s">
        <v>479</v>
      </c>
      <c r="C92" s="8"/>
      <c r="D92" s="8"/>
      <c r="E92" s="8"/>
      <c r="F92" s="8"/>
      <c r="G92" s="61">
        <v>4968.96</v>
      </c>
      <c r="H92" s="3">
        <v>4968.96</v>
      </c>
      <c r="I92" s="3">
        <v>4968.96</v>
      </c>
      <c r="J92" s="7">
        <v>2954.12</v>
      </c>
      <c r="K92" s="7">
        <v>5813.35</v>
      </c>
    </row>
    <row r="93" spans="2:11">
      <c r="B93" s="31" t="s">
        <v>478</v>
      </c>
      <c r="C93" s="32"/>
      <c r="D93" s="32"/>
      <c r="E93" s="32"/>
      <c r="F93" s="32"/>
      <c r="G93" s="64">
        <v>508.29</v>
      </c>
      <c r="H93" s="2">
        <v>508.29</v>
      </c>
      <c r="I93" s="2">
        <v>508.29</v>
      </c>
      <c r="J93" s="12">
        <v>1100.1600000000001</v>
      </c>
      <c r="K93" s="12">
        <v>0</v>
      </c>
    </row>
    <row r="94" spans="2:11">
      <c r="B94" s="27" t="s">
        <v>477</v>
      </c>
      <c r="C94" s="28"/>
      <c r="D94" s="28"/>
      <c r="E94" s="28"/>
      <c r="F94" s="28"/>
      <c r="G94" s="53">
        <f>SUM(G95)</f>
        <v>-891.52</v>
      </c>
      <c r="H94" s="11">
        <f>SUM(H95)</f>
        <v>-891.52</v>
      </c>
      <c r="I94" s="11">
        <f>SUM(I95)</f>
        <v>146.93</v>
      </c>
      <c r="J94" s="5">
        <f>SUM(J95)</f>
        <v>-1186.22</v>
      </c>
      <c r="K94" s="5">
        <f>SUM(K95)</f>
        <v>1215.1199999999999</v>
      </c>
    </row>
    <row r="95" spans="2:11">
      <c r="B95" s="31" t="s">
        <v>476</v>
      </c>
      <c r="C95" s="32"/>
      <c r="D95" s="32"/>
      <c r="E95" s="32"/>
      <c r="F95" s="32"/>
      <c r="G95" s="64">
        <v>-891.52</v>
      </c>
      <c r="H95" s="2">
        <v>-891.52</v>
      </c>
      <c r="I95" s="2">
        <v>146.93</v>
      </c>
      <c r="J95" s="12">
        <v>-1186.22</v>
      </c>
      <c r="K95" s="12">
        <v>1215.1199999999999</v>
      </c>
    </row>
    <row r="96" spans="2:11">
      <c r="B96" s="27" t="s">
        <v>475</v>
      </c>
      <c r="C96" s="28"/>
      <c r="D96" s="28"/>
      <c r="E96" s="28"/>
      <c r="F96" s="28"/>
      <c r="G96" s="53">
        <f>SUM(G97:G98)</f>
        <v>0</v>
      </c>
      <c r="H96" s="11">
        <f>SUM(H97:H98)</f>
        <v>0</v>
      </c>
      <c r="I96" s="11">
        <f>SUM(I97:I98)</f>
        <v>0</v>
      </c>
      <c r="J96" s="5">
        <f>SUM(J97:J98)</f>
        <v>70.8</v>
      </c>
      <c r="K96" s="5">
        <f>SUM(K97:K98)</f>
        <v>0</v>
      </c>
    </row>
    <row r="97" spans="2:11">
      <c r="B97" s="30" t="s">
        <v>474</v>
      </c>
      <c r="C97" s="8"/>
      <c r="D97" s="8"/>
      <c r="E97" s="8"/>
      <c r="F97" s="8"/>
      <c r="G97" s="61">
        <v>0</v>
      </c>
      <c r="H97" s="3">
        <v>0</v>
      </c>
      <c r="I97" s="3">
        <v>0</v>
      </c>
      <c r="J97" s="7">
        <v>22.2</v>
      </c>
      <c r="K97" s="7">
        <v>0</v>
      </c>
    </row>
    <row r="98" spans="2:11">
      <c r="B98" s="31" t="s">
        <v>473</v>
      </c>
      <c r="C98" s="32"/>
      <c r="D98" s="32"/>
      <c r="E98" s="32"/>
      <c r="F98" s="32"/>
      <c r="G98" s="64">
        <v>0</v>
      </c>
      <c r="H98" s="2">
        <v>0</v>
      </c>
      <c r="I98" s="2">
        <v>0</v>
      </c>
      <c r="J98" s="12">
        <v>48.6</v>
      </c>
      <c r="K98" s="12">
        <v>0</v>
      </c>
    </row>
    <row r="99" spans="2:11">
      <c r="B99" s="18" t="s">
        <v>472</v>
      </c>
      <c r="C99" s="25"/>
      <c r="D99" s="25"/>
      <c r="E99" s="25"/>
      <c r="F99" s="25"/>
      <c r="G99" s="65">
        <f>SUM(G155,G100)</f>
        <v>-868927.87</v>
      </c>
      <c r="H99" s="6">
        <f>SUM(H155,H100)</f>
        <v>-946089.93</v>
      </c>
      <c r="I99" s="6">
        <f>SUM(I155,I100)</f>
        <v>-859701.85000000009</v>
      </c>
      <c r="J99" s="6">
        <f>SUM(J155,J100)</f>
        <v>-562153.30000000005</v>
      </c>
      <c r="K99" s="6">
        <f>SUM(K155,K100)</f>
        <v>-498646.31</v>
      </c>
    </row>
    <row r="100" spans="2:11">
      <c r="C100" s="18" t="s">
        <v>471</v>
      </c>
      <c r="D100" s="25"/>
      <c r="E100" s="25"/>
      <c r="F100" s="25"/>
      <c r="G100" s="66">
        <f>SUM(G142,G110,G101)</f>
        <v>-373673.49</v>
      </c>
      <c r="H100" s="16">
        <f>SUM(H142,H110,H101)</f>
        <v>-479061.89</v>
      </c>
      <c r="I100" s="6">
        <f>SUM(I142,I110,I101)</f>
        <v>-476659.81000000006</v>
      </c>
      <c r="J100" s="6">
        <f>SUM(J142,J110,J101)</f>
        <v>-322452.93</v>
      </c>
      <c r="K100" s="6">
        <f>SUM(K142,K110,K101)</f>
        <v>-324658.2</v>
      </c>
    </row>
    <row r="101" spans="2:11">
      <c r="B101" s="37"/>
      <c r="C101" s="38" t="s">
        <v>470</v>
      </c>
      <c r="D101" s="28"/>
      <c r="E101" s="28"/>
      <c r="F101" s="28"/>
      <c r="G101" s="53">
        <f>SUM(G102:G109)</f>
        <v>-16174.5</v>
      </c>
      <c r="H101" s="11">
        <f>SUM(H102:H109)</f>
        <v>-17276.5</v>
      </c>
      <c r="I101" s="11">
        <f>SUM(I102:I109)</f>
        <v>-21656.5</v>
      </c>
      <c r="J101" s="5">
        <f>SUM(J102:J108)</f>
        <v>-18681</v>
      </c>
      <c r="K101" s="5">
        <f>SUM(K102:K108)</f>
        <v>-24384</v>
      </c>
    </row>
    <row r="102" spans="2:11">
      <c r="B102" s="39"/>
      <c r="C102" s="9" t="s">
        <v>469</v>
      </c>
      <c r="D102" s="8"/>
      <c r="E102" s="8"/>
      <c r="F102" s="8"/>
      <c r="G102" s="63">
        <v>-4000</v>
      </c>
      <c r="H102" s="4">
        <v>-4000</v>
      </c>
      <c r="I102" s="4">
        <v>-4000</v>
      </c>
      <c r="J102" s="7">
        <v>-2930</v>
      </c>
      <c r="K102" s="7">
        <v>-3810</v>
      </c>
    </row>
    <row r="103" spans="2:11">
      <c r="B103" s="39"/>
      <c r="C103" s="9" t="s">
        <v>468</v>
      </c>
      <c r="D103" s="8"/>
      <c r="E103" s="8"/>
      <c r="F103" s="8"/>
      <c r="G103" s="63">
        <v>-800</v>
      </c>
      <c r="H103" s="4">
        <v>-800</v>
      </c>
      <c r="I103" s="4">
        <v>-800</v>
      </c>
      <c r="J103" s="7">
        <v>-150</v>
      </c>
      <c r="K103" s="7">
        <v>-500</v>
      </c>
    </row>
    <row r="104" spans="2:11">
      <c r="B104" s="39"/>
      <c r="C104" s="9" t="s">
        <v>467</v>
      </c>
      <c r="D104" s="8"/>
      <c r="E104" s="8"/>
      <c r="F104" s="8"/>
      <c r="G104" s="63">
        <v>-720</v>
      </c>
      <c r="H104" s="4">
        <v>-720</v>
      </c>
      <c r="I104" s="4">
        <v>-720</v>
      </c>
      <c r="J104" s="7">
        <v>-1360</v>
      </c>
      <c r="K104" s="7">
        <v>-2000</v>
      </c>
    </row>
    <row r="105" spans="2:11">
      <c r="B105" s="39"/>
      <c r="C105" s="9" t="s">
        <v>466</v>
      </c>
      <c r="D105" s="8"/>
      <c r="E105" s="8"/>
      <c r="F105" s="8"/>
      <c r="G105" s="63">
        <v>-10500</v>
      </c>
      <c r="H105" s="4">
        <v>-11602</v>
      </c>
      <c r="I105" s="4">
        <v>-15982</v>
      </c>
      <c r="J105" s="7">
        <v>-13687</v>
      </c>
      <c r="K105" s="7">
        <v>-16884</v>
      </c>
    </row>
    <row r="106" spans="2:11">
      <c r="B106" s="39"/>
      <c r="C106" s="9" t="s">
        <v>465</v>
      </c>
      <c r="D106" s="8"/>
      <c r="E106" s="8"/>
      <c r="F106" s="8"/>
      <c r="G106" s="61">
        <v>0</v>
      </c>
      <c r="H106" s="3">
        <v>0</v>
      </c>
      <c r="I106" s="3">
        <v>0</v>
      </c>
      <c r="J106" s="7">
        <v>-50</v>
      </c>
      <c r="K106" s="7">
        <v>0</v>
      </c>
    </row>
    <row r="107" spans="2:11">
      <c r="B107" s="39"/>
      <c r="C107" s="9" t="s">
        <v>464</v>
      </c>
      <c r="D107" s="8"/>
      <c r="E107" s="8"/>
      <c r="F107" s="8"/>
      <c r="G107" s="61">
        <v>0</v>
      </c>
      <c r="H107" s="3">
        <v>0</v>
      </c>
      <c r="I107" s="3">
        <v>0</v>
      </c>
      <c r="J107" s="7">
        <v>-384</v>
      </c>
      <c r="K107" s="7">
        <v>-1190</v>
      </c>
    </row>
    <row r="108" spans="2:11">
      <c r="B108" s="39"/>
      <c r="C108" s="9" t="s">
        <v>463</v>
      </c>
      <c r="D108" s="8"/>
      <c r="E108" s="8"/>
      <c r="F108" s="8"/>
      <c r="G108" s="61">
        <v>-120</v>
      </c>
      <c r="H108" s="3">
        <v>-120</v>
      </c>
      <c r="I108" s="3">
        <v>-120</v>
      </c>
      <c r="J108" s="7">
        <v>-120</v>
      </c>
      <c r="K108" s="7">
        <v>0</v>
      </c>
    </row>
    <row r="109" spans="2:11">
      <c r="B109" s="39"/>
      <c r="C109" s="9" t="s">
        <v>462</v>
      </c>
      <c r="D109" s="8"/>
      <c r="E109" s="8"/>
      <c r="F109" s="8"/>
      <c r="G109" s="64">
        <v>-34.5</v>
      </c>
      <c r="H109" s="2">
        <v>-34.5</v>
      </c>
      <c r="I109" s="3">
        <v>-34.5</v>
      </c>
      <c r="J109" s="7">
        <v>0</v>
      </c>
      <c r="K109" s="7">
        <v>0</v>
      </c>
    </row>
    <row r="110" spans="2:11">
      <c r="B110" s="37"/>
      <c r="C110" s="38" t="s">
        <v>461</v>
      </c>
      <c r="D110" s="28"/>
      <c r="E110" s="28"/>
      <c r="F110" s="28"/>
      <c r="G110" s="53">
        <f>SUM(G111:G141)</f>
        <v>-351936.07</v>
      </c>
      <c r="H110" s="11">
        <f>SUM(H111:H141)</f>
        <v>-456222.47000000003</v>
      </c>
      <c r="I110" s="11">
        <f>SUM(I111:I141)</f>
        <v>-449186.29000000004</v>
      </c>
      <c r="J110" s="5">
        <f>SUM(J111:J134)</f>
        <v>-300085.27</v>
      </c>
      <c r="K110" s="5">
        <f>SUM(K111:K140)</f>
        <v>-298878.96000000002</v>
      </c>
    </row>
    <row r="111" spans="2:11">
      <c r="B111" s="39"/>
      <c r="C111" s="9" t="s">
        <v>460</v>
      </c>
      <c r="D111" s="8"/>
      <c r="E111" s="8"/>
      <c r="F111" s="8"/>
      <c r="G111" s="63">
        <v>-50307</v>
      </c>
      <c r="H111" s="4">
        <v>-55800</v>
      </c>
      <c r="I111" s="4">
        <v>-61064.5</v>
      </c>
      <c r="J111" s="7">
        <v>-74872.97</v>
      </c>
      <c r="K111" s="7">
        <v>-81974.02</v>
      </c>
    </row>
    <row r="112" spans="2:11">
      <c r="B112" s="39"/>
      <c r="C112" s="9" t="s">
        <v>459</v>
      </c>
      <c r="D112" s="8"/>
      <c r="E112" s="8"/>
      <c r="F112" s="8"/>
      <c r="G112" s="63">
        <v>-3300</v>
      </c>
      <c r="H112" s="4">
        <v>-3300</v>
      </c>
      <c r="I112" s="4">
        <v>-3300</v>
      </c>
      <c r="J112" s="7">
        <v>-5555.9</v>
      </c>
      <c r="K112" s="7">
        <v>-9450</v>
      </c>
    </row>
    <row r="113" spans="2:14">
      <c r="B113" s="39"/>
      <c r="C113" s="9" t="s">
        <v>458</v>
      </c>
      <c r="D113" s="8"/>
      <c r="E113" s="8"/>
      <c r="F113" s="8"/>
      <c r="G113" s="63">
        <v>-29117</v>
      </c>
      <c r="H113" s="4">
        <v>-31900</v>
      </c>
      <c r="I113" s="4">
        <v>-34965.550000000003</v>
      </c>
      <c r="J113" s="7">
        <v>-37655.370000000003</v>
      </c>
      <c r="K113" s="7">
        <v>-42826.03</v>
      </c>
    </row>
    <row r="114" spans="2:14">
      <c r="B114" s="39"/>
      <c r="C114" s="9" t="s">
        <v>457</v>
      </c>
      <c r="D114" s="8"/>
      <c r="E114" s="8"/>
      <c r="F114" s="8"/>
      <c r="G114" s="63">
        <v>-5890</v>
      </c>
      <c r="H114" s="4">
        <v>-5890</v>
      </c>
      <c r="I114" s="4">
        <v>-6444</v>
      </c>
      <c r="J114" s="7">
        <v>-6472</v>
      </c>
      <c r="K114" s="7">
        <v>-5700</v>
      </c>
    </row>
    <row r="115" spans="2:14">
      <c r="B115" s="39"/>
      <c r="C115" s="9" t="s">
        <v>456</v>
      </c>
      <c r="D115" s="8"/>
      <c r="E115" s="8"/>
      <c r="F115" s="8"/>
      <c r="G115" s="63">
        <v>-688.32</v>
      </c>
      <c r="H115" s="4">
        <v>-688.32</v>
      </c>
      <c r="I115" s="4">
        <v>-688.32</v>
      </c>
      <c r="J115" s="7">
        <v>-284.58</v>
      </c>
      <c r="K115" s="7">
        <v>-711.89</v>
      </c>
    </row>
    <row r="116" spans="2:14">
      <c r="B116" s="39"/>
      <c r="C116" s="9" t="s">
        <v>455</v>
      </c>
      <c r="D116" s="8"/>
      <c r="E116" s="8"/>
      <c r="F116" s="8"/>
      <c r="G116" s="61">
        <v>0</v>
      </c>
      <c r="H116" s="3">
        <v>0</v>
      </c>
      <c r="I116" s="3">
        <v>0</v>
      </c>
      <c r="J116" s="7">
        <v>-172.69</v>
      </c>
      <c r="K116" s="7">
        <v>-199</v>
      </c>
    </row>
    <row r="117" spans="2:14">
      <c r="B117" s="39"/>
      <c r="C117" s="9" t="s">
        <v>454</v>
      </c>
      <c r="D117" s="8"/>
      <c r="E117" s="8"/>
      <c r="F117" s="8"/>
      <c r="G117" s="63">
        <v>-2000</v>
      </c>
      <c r="H117" s="4">
        <v>-2000</v>
      </c>
      <c r="I117" s="4">
        <v>-1497.84</v>
      </c>
      <c r="J117" s="7">
        <v>-1368.07</v>
      </c>
      <c r="K117" s="7">
        <v>0</v>
      </c>
    </row>
    <row r="118" spans="2:14">
      <c r="B118" s="39"/>
      <c r="C118" s="9" t="s">
        <v>453</v>
      </c>
      <c r="D118" s="8"/>
      <c r="E118" s="8"/>
      <c r="F118" s="8"/>
      <c r="G118" s="63">
        <v>-415</v>
      </c>
      <c r="H118" s="4">
        <v>-415</v>
      </c>
      <c r="I118" s="4">
        <v>-415</v>
      </c>
      <c r="J118" s="7">
        <v>-250</v>
      </c>
      <c r="K118" s="7">
        <v>-40</v>
      </c>
    </row>
    <row r="119" spans="2:14">
      <c r="B119" s="39"/>
      <c r="C119" s="9" t="s">
        <v>452</v>
      </c>
      <c r="D119" s="8"/>
      <c r="E119" s="8"/>
      <c r="F119" s="8"/>
      <c r="G119" s="63">
        <v>-250</v>
      </c>
      <c r="H119" s="4">
        <v>-250</v>
      </c>
      <c r="I119" s="4">
        <v>-250</v>
      </c>
      <c r="J119" s="7">
        <v>-650</v>
      </c>
      <c r="K119" s="7">
        <v>-550</v>
      </c>
    </row>
    <row r="120" spans="2:14">
      <c r="B120" s="39"/>
      <c r="C120" s="9" t="s">
        <v>451</v>
      </c>
      <c r="D120" s="8"/>
      <c r="E120" s="8"/>
      <c r="F120" s="8"/>
      <c r="G120" s="61">
        <v>-91000</v>
      </c>
      <c r="H120" s="3">
        <v>-97000</v>
      </c>
      <c r="I120" s="3">
        <v>-86236.6</v>
      </c>
      <c r="J120" s="7">
        <v>-85832.1</v>
      </c>
      <c r="K120" s="7">
        <v>-143096.5</v>
      </c>
      <c r="N120" s="1"/>
    </row>
    <row r="121" spans="2:14">
      <c r="B121" s="39"/>
      <c r="C121" s="9" t="s">
        <v>450</v>
      </c>
      <c r="D121" s="8"/>
      <c r="E121" s="8"/>
      <c r="F121" s="8"/>
      <c r="G121" s="63">
        <v>-5580</v>
      </c>
      <c r="H121" s="4">
        <v>-5580</v>
      </c>
      <c r="I121" s="4">
        <v>-5803.11</v>
      </c>
      <c r="J121" s="7">
        <v>-5460</v>
      </c>
      <c r="K121" s="7">
        <v>0</v>
      </c>
    </row>
    <row r="122" spans="2:14">
      <c r="B122" s="39"/>
      <c r="C122" s="9" t="s">
        <v>449</v>
      </c>
      <c r="D122" s="8"/>
      <c r="E122" s="8"/>
      <c r="F122" s="8"/>
      <c r="G122" s="61">
        <v>0</v>
      </c>
      <c r="H122" s="3">
        <v>0</v>
      </c>
      <c r="I122" s="3">
        <v>0</v>
      </c>
      <c r="J122" s="7">
        <v>-10</v>
      </c>
      <c r="K122" s="7">
        <v>0</v>
      </c>
    </row>
    <row r="123" spans="2:14">
      <c r="B123" s="39"/>
      <c r="C123" s="9" t="s">
        <v>448</v>
      </c>
      <c r="D123" s="8"/>
      <c r="E123" s="8"/>
      <c r="F123" s="8"/>
      <c r="G123" s="61">
        <v>0</v>
      </c>
      <c r="H123" s="3">
        <v>0</v>
      </c>
      <c r="I123" s="3">
        <v>0</v>
      </c>
      <c r="J123" s="7">
        <v>-600</v>
      </c>
      <c r="K123" s="7">
        <v>-750</v>
      </c>
    </row>
    <row r="124" spans="2:14">
      <c r="B124" s="39"/>
      <c r="C124" s="9" t="s">
        <v>447</v>
      </c>
      <c r="D124" s="8"/>
      <c r="E124" s="8"/>
      <c r="F124" s="8"/>
      <c r="G124" s="63">
        <v>-277.86</v>
      </c>
      <c r="H124" s="4">
        <v>-277.86</v>
      </c>
      <c r="I124" s="4">
        <v>-277.86</v>
      </c>
      <c r="J124" s="7">
        <v>-131.22999999999999</v>
      </c>
      <c r="K124" s="7">
        <v>-652.9</v>
      </c>
    </row>
    <row r="125" spans="2:14">
      <c r="B125" s="39"/>
      <c r="C125" s="9" t="s">
        <v>446</v>
      </c>
      <c r="D125" s="8"/>
      <c r="E125" s="8"/>
      <c r="F125" s="8"/>
      <c r="G125" s="61">
        <v>0</v>
      </c>
      <c r="H125" s="3">
        <v>-90000</v>
      </c>
      <c r="I125" s="3">
        <v>-82385</v>
      </c>
      <c r="J125" s="7">
        <v>-3488.25</v>
      </c>
      <c r="K125" s="7">
        <v>-7306.89</v>
      </c>
    </row>
    <row r="126" spans="2:14">
      <c r="B126" s="39"/>
      <c r="C126" s="9" t="s">
        <v>445</v>
      </c>
      <c r="D126" s="8"/>
      <c r="E126" s="8"/>
      <c r="F126" s="8"/>
      <c r="G126" s="63">
        <v>-1380</v>
      </c>
      <c r="H126" s="4">
        <v>-1380</v>
      </c>
      <c r="I126" s="4">
        <v>-1380</v>
      </c>
      <c r="J126" s="7">
        <v>-300</v>
      </c>
      <c r="K126" s="7">
        <v>-300</v>
      </c>
    </row>
    <row r="127" spans="2:14">
      <c r="B127" s="39"/>
      <c r="C127" s="9" t="s">
        <v>444</v>
      </c>
      <c r="D127" s="8"/>
      <c r="E127" s="8"/>
      <c r="F127" s="8"/>
      <c r="G127" s="61">
        <v>-128000</v>
      </c>
      <c r="H127" s="3">
        <v>-128000</v>
      </c>
      <c r="I127" s="3">
        <v>-119625.96</v>
      </c>
      <c r="J127" s="7">
        <v>-22332.61</v>
      </c>
      <c r="K127" s="7">
        <v>0</v>
      </c>
    </row>
    <row r="128" spans="2:14">
      <c r="B128" s="39"/>
      <c r="C128" s="9" t="s">
        <v>443</v>
      </c>
      <c r="D128" s="8"/>
      <c r="E128" s="8"/>
      <c r="F128" s="8"/>
      <c r="G128" s="61">
        <v>0</v>
      </c>
      <c r="H128" s="3">
        <v>0</v>
      </c>
      <c r="I128" s="3">
        <v>0</v>
      </c>
      <c r="J128" s="7">
        <v>-16950</v>
      </c>
      <c r="K128" s="7">
        <v>0</v>
      </c>
    </row>
    <row r="129" spans="2:11">
      <c r="B129" s="39"/>
      <c r="C129" s="9" t="s">
        <v>442</v>
      </c>
      <c r="D129" s="8"/>
      <c r="E129" s="8"/>
      <c r="F129" s="8"/>
      <c r="G129" s="63">
        <v>-28000</v>
      </c>
      <c r="H129" s="7">
        <v>-28000</v>
      </c>
      <c r="I129" s="7">
        <v>-27401.26</v>
      </c>
      <c r="J129" s="7">
        <v>-28469.5</v>
      </c>
      <c r="K129" s="7">
        <v>0</v>
      </c>
    </row>
    <row r="130" spans="2:11">
      <c r="B130" s="39"/>
      <c r="C130" s="9" t="s">
        <v>441</v>
      </c>
      <c r="D130" s="8"/>
      <c r="E130" s="8"/>
      <c r="F130" s="8"/>
      <c r="G130" s="61">
        <v>0</v>
      </c>
      <c r="H130" s="3">
        <v>0</v>
      </c>
      <c r="I130" s="3">
        <v>0</v>
      </c>
      <c r="J130" s="7">
        <v>-9230</v>
      </c>
      <c r="K130" s="7">
        <v>0</v>
      </c>
    </row>
    <row r="131" spans="2:11">
      <c r="B131" s="39"/>
      <c r="C131" s="9" t="s">
        <v>440</v>
      </c>
      <c r="D131" s="8"/>
      <c r="E131" s="8"/>
      <c r="F131" s="8"/>
      <c r="G131" s="63">
        <v>0</v>
      </c>
      <c r="H131" s="4">
        <v>0</v>
      </c>
      <c r="I131" s="4">
        <v>-12090</v>
      </c>
      <c r="J131" s="7">
        <v>0</v>
      </c>
      <c r="K131" s="7">
        <v>0</v>
      </c>
    </row>
    <row r="132" spans="2:11">
      <c r="B132" s="39"/>
      <c r="C132" s="9" t="s">
        <v>439</v>
      </c>
      <c r="D132" s="8"/>
      <c r="E132" s="8"/>
      <c r="F132" s="8"/>
      <c r="G132" s="63">
        <v>-4000</v>
      </c>
      <c r="H132" s="4">
        <v>-4000</v>
      </c>
      <c r="I132" s="4">
        <v>-3620</v>
      </c>
      <c r="J132" s="7">
        <v>0</v>
      </c>
      <c r="K132" s="7">
        <v>0</v>
      </c>
    </row>
    <row r="133" spans="2:11">
      <c r="B133" s="39"/>
      <c r="C133" s="9" t="s">
        <v>438</v>
      </c>
      <c r="D133" s="8"/>
      <c r="E133" s="8"/>
      <c r="F133" s="8"/>
      <c r="G133" s="63">
        <v>-1230.8900000000001</v>
      </c>
      <c r="H133" s="4">
        <v>-1230.8900000000001</v>
      </c>
      <c r="I133" s="4">
        <v>-1230.8900000000001</v>
      </c>
      <c r="J133" s="7">
        <v>0</v>
      </c>
      <c r="K133" s="7">
        <v>-1756.45</v>
      </c>
    </row>
    <row r="134" spans="2:11">
      <c r="B134" s="39"/>
      <c r="C134" s="9" t="s">
        <v>437</v>
      </c>
      <c r="D134" s="8"/>
      <c r="E134" s="8"/>
      <c r="F134" s="8"/>
      <c r="G134" s="63">
        <v>-500</v>
      </c>
      <c r="H134" s="4">
        <v>-500</v>
      </c>
      <c r="I134" s="4">
        <v>-500</v>
      </c>
      <c r="J134" s="7">
        <v>0</v>
      </c>
      <c r="K134" s="7">
        <v>-112.1</v>
      </c>
    </row>
    <row r="135" spans="2:11">
      <c r="B135" s="39"/>
      <c r="C135" s="9" t="s">
        <v>436</v>
      </c>
      <c r="D135" s="8"/>
      <c r="E135" s="8"/>
      <c r="F135" s="8"/>
      <c r="G135" s="63">
        <v>0</v>
      </c>
      <c r="H135" s="7">
        <v>0</v>
      </c>
      <c r="I135" s="7">
        <v>0</v>
      </c>
      <c r="J135" s="7">
        <v>0</v>
      </c>
      <c r="K135" s="7">
        <v>-100</v>
      </c>
    </row>
    <row r="136" spans="2:11">
      <c r="B136" s="39"/>
      <c r="C136" s="9" t="s">
        <v>435</v>
      </c>
      <c r="D136" s="8"/>
      <c r="E136" s="8"/>
      <c r="F136" s="8"/>
      <c r="G136" s="63">
        <v>0</v>
      </c>
      <c r="H136" s="7">
        <v>0</v>
      </c>
      <c r="I136" s="7">
        <v>0</v>
      </c>
      <c r="J136" s="7">
        <v>0</v>
      </c>
      <c r="K136" s="7">
        <v>-74</v>
      </c>
    </row>
    <row r="137" spans="2:11">
      <c r="B137" s="39"/>
      <c r="C137" s="9" t="s">
        <v>434</v>
      </c>
      <c r="D137" s="8"/>
      <c r="E137" s="8"/>
      <c r="F137" s="8"/>
      <c r="G137" s="63">
        <v>0</v>
      </c>
      <c r="H137" s="7">
        <v>0</v>
      </c>
      <c r="I137" s="7">
        <v>0</v>
      </c>
      <c r="J137" s="7">
        <v>0</v>
      </c>
      <c r="K137" s="7">
        <v>-231.36</v>
      </c>
    </row>
    <row r="138" spans="2:11">
      <c r="B138" s="39"/>
      <c r="C138" s="9" t="s">
        <v>433</v>
      </c>
      <c r="D138" s="8"/>
      <c r="E138" s="8"/>
      <c r="F138" s="8"/>
      <c r="G138" s="63">
        <v>0</v>
      </c>
      <c r="H138" s="7">
        <v>0</v>
      </c>
      <c r="I138" s="7">
        <v>0</v>
      </c>
      <c r="J138" s="7">
        <v>0</v>
      </c>
      <c r="K138" s="7">
        <v>-340</v>
      </c>
    </row>
    <row r="139" spans="2:11">
      <c r="B139" s="39"/>
      <c r="C139" s="9" t="s">
        <v>432</v>
      </c>
      <c r="D139" s="8"/>
      <c r="E139" s="8"/>
      <c r="F139" s="8"/>
      <c r="G139" s="63">
        <v>0</v>
      </c>
      <c r="H139" s="7">
        <v>0</v>
      </c>
      <c r="I139" s="7">
        <v>0</v>
      </c>
      <c r="J139" s="7">
        <v>0</v>
      </c>
      <c r="K139" s="7">
        <v>-5</v>
      </c>
    </row>
    <row r="140" spans="2:11">
      <c r="B140" s="39"/>
      <c r="C140" s="9" t="s">
        <v>431</v>
      </c>
      <c r="D140" s="8"/>
      <c r="E140" s="8"/>
      <c r="F140" s="8"/>
      <c r="G140" s="63">
        <v>0</v>
      </c>
      <c r="H140" s="7">
        <v>0</v>
      </c>
      <c r="I140" s="7">
        <v>0</v>
      </c>
      <c r="J140" s="7">
        <v>0</v>
      </c>
      <c r="K140" s="7">
        <v>-2702.82</v>
      </c>
    </row>
    <row r="141" spans="2:11">
      <c r="B141" s="39"/>
      <c r="C141" s="9" t="s">
        <v>430</v>
      </c>
      <c r="D141" s="8"/>
      <c r="E141" s="8"/>
      <c r="F141" s="8"/>
      <c r="G141" s="64">
        <v>0</v>
      </c>
      <c r="H141" s="2">
        <v>-10.4</v>
      </c>
      <c r="I141" s="3">
        <v>-10.4</v>
      </c>
      <c r="J141" s="7">
        <v>0</v>
      </c>
      <c r="K141" s="7">
        <v>0</v>
      </c>
    </row>
    <row r="142" spans="2:11">
      <c r="B142" s="37"/>
      <c r="C142" s="38" t="s">
        <v>429</v>
      </c>
      <c r="D142" s="28"/>
      <c r="E142" s="28"/>
      <c r="F142" s="28"/>
      <c r="G142" s="53">
        <f>SUM(G143:G154)</f>
        <v>-5562.92</v>
      </c>
      <c r="H142" s="11">
        <f>SUM(H143:H154)</f>
        <v>-5562.92</v>
      </c>
      <c r="I142" s="11">
        <f>SUM(I143:I154)</f>
        <v>-5817.02</v>
      </c>
      <c r="J142" s="5">
        <f>SUM(J143:J154)</f>
        <v>-3686.66</v>
      </c>
      <c r="K142" s="5">
        <f>SUM(K143:K154)</f>
        <v>-1395.24</v>
      </c>
    </row>
    <row r="143" spans="2:11">
      <c r="B143" s="39"/>
      <c r="C143" s="9" t="s">
        <v>428</v>
      </c>
      <c r="D143" s="8"/>
      <c r="E143" s="8"/>
      <c r="F143" s="8"/>
      <c r="G143" s="61">
        <v>0</v>
      </c>
      <c r="H143" s="3">
        <v>0</v>
      </c>
      <c r="I143" s="3">
        <v>0</v>
      </c>
      <c r="J143" s="7">
        <v>-1303.75</v>
      </c>
      <c r="K143" s="7">
        <v>-130.19999999999999</v>
      </c>
    </row>
    <row r="144" spans="2:11">
      <c r="B144" s="39"/>
      <c r="C144" s="9" t="s">
        <v>427</v>
      </c>
      <c r="D144" s="8"/>
      <c r="E144" s="8"/>
      <c r="F144" s="8"/>
      <c r="G144" s="63">
        <v>-2285.3200000000002</v>
      </c>
      <c r="H144" s="4">
        <v>-2285.3200000000002</v>
      </c>
      <c r="I144" s="4">
        <v>-2285.3200000000002</v>
      </c>
      <c r="J144" s="7">
        <v>-1363.58</v>
      </c>
      <c r="K144" s="7">
        <v>-520</v>
      </c>
    </row>
    <row r="145" spans="2:16">
      <c r="B145" s="39"/>
      <c r="C145" s="9" t="s">
        <v>426</v>
      </c>
      <c r="D145" s="8"/>
      <c r="E145" s="8"/>
      <c r="F145" s="8"/>
      <c r="G145" s="63">
        <v>-400</v>
      </c>
      <c r="H145" s="4">
        <v>-400</v>
      </c>
      <c r="I145" s="4">
        <v>-400</v>
      </c>
      <c r="J145" s="7">
        <v>-400</v>
      </c>
      <c r="K145" s="7">
        <v>-200</v>
      </c>
    </row>
    <row r="146" spans="2:16">
      <c r="B146" s="39"/>
      <c r="C146" s="9" t="s">
        <v>425</v>
      </c>
      <c r="D146" s="8"/>
      <c r="E146" s="8"/>
      <c r="F146" s="8"/>
      <c r="G146" s="63">
        <v>-873.1</v>
      </c>
      <c r="H146" s="4">
        <v>-873.1</v>
      </c>
      <c r="I146" s="4">
        <v>-600</v>
      </c>
      <c r="J146" s="7">
        <v>-619.33000000000004</v>
      </c>
      <c r="K146" s="7">
        <v>-240</v>
      </c>
    </row>
    <row r="147" spans="2:16">
      <c r="B147" s="39"/>
      <c r="C147" s="9" t="s">
        <v>424</v>
      </c>
      <c r="D147" s="8"/>
      <c r="E147" s="8"/>
      <c r="F147" s="8"/>
      <c r="G147" s="63">
        <v>-500</v>
      </c>
      <c r="H147" s="4">
        <v>-500</v>
      </c>
      <c r="I147" s="4">
        <v>-500</v>
      </c>
      <c r="J147" s="7">
        <v>0</v>
      </c>
      <c r="K147" s="7">
        <v>0</v>
      </c>
    </row>
    <row r="148" spans="2:16">
      <c r="B148" s="39"/>
      <c r="C148" s="9" t="s">
        <v>423</v>
      </c>
      <c r="D148" s="8"/>
      <c r="E148" s="8"/>
      <c r="F148" s="8"/>
      <c r="G148" s="63">
        <v>-114.3</v>
      </c>
      <c r="H148" s="4">
        <v>-114.3</v>
      </c>
      <c r="I148" s="4">
        <v>-114.3</v>
      </c>
      <c r="J148" s="7">
        <v>0</v>
      </c>
      <c r="K148" s="7">
        <v>0</v>
      </c>
    </row>
    <row r="149" spans="2:16">
      <c r="B149" s="39"/>
      <c r="C149" s="9" t="s">
        <v>422</v>
      </c>
      <c r="D149" s="8"/>
      <c r="E149" s="8"/>
      <c r="F149" s="8"/>
      <c r="G149" s="61">
        <v>0</v>
      </c>
      <c r="H149" s="3">
        <v>0</v>
      </c>
      <c r="I149" s="3">
        <v>0</v>
      </c>
      <c r="J149" s="7">
        <v>0</v>
      </c>
      <c r="K149" s="7">
        <v>-5.04</v>
      </c>
    </row>
    <row r="150" spans="2:16">
      <c r="B150" s="39"/>
      <c r="C150" s="9" t="s">
        <v>421</v>
      </c>
      <c r="D150" s="8"/>
      <c r="E150" s="8"/>
      <c r="F150" s="8"/>
      <c r="G150" s="61">
        <v>-500</v>
      </c>
      <c r="H150" s="3">
        <v>-500</v>
      </c>
      <c r="I150" s="3">
        <v>-500</v>
      </c>
      <c r="J150" s="7">
        <v>0</v>
      </c>
      <c r="K150" s="7">
        <v>0</v>
      </c>
    </row>
    <row r="151" spans="2:16">
      <c r="B151" s="39"/>
      <c r="C151" s="9" t="s">
        <v>420</v>
      </c>
      <c r="D151" s="8"/>
      <c r="E151" s="8"/>
      <c r="F151" s="8"/>
      <c r="G151" s="61">
        <v>-850</v>
      </c>
      <c r="H151" s="3">
        <v>-850</v>
      </c>
      <c r="I151" s="3">
        <v>-850</v>
      </c>
      <c r="J151" s="7">
        <v>0</v>
      </c>
      <c r="K151" s="7">
        <v>0</v>
      </c>
    </row>
    <row r="152" spans="2:16">
      <c r="B152" s="39"/>
      <c r="C152" s="9" t="s">
        <v>419</v>
      </c>
      <c r="D152" s="8"/>
      <c r="E152" s="8"/>
      <c r="F152" s="8"/>
      <c r="G152" s="61">
        <v>-40.200000000000003</v>
      </c>
      <c r="H152" s="3">
        <v>-40.200000000000003</v>
      </c>
      <c r="I152" s="3">
        <v>-40.200000000000003</v>
      </c>
      <c r="J152" s="7">
        <v>0</v>
      </c>
      <c r="K152" s="7">
        <v>0</v>
      </c>
    </row>
    <row r="153" spans="2:16">
      <c r="B153" s="39"/>
      <c r="C153" s="9" t="s">
        <v>418</v>
      </c>
      <c r="D153" s="8"/>
      <c r="E153" s="8"/>
      <c r="F153" s="8"/>
      <c r="G153" s="61">
        <v>0</v>
      </c>
      <c r="H153" s="3">
        <v>0</v>
      </c>
      <c r="I153" s="3">
        <v>-527.20000000000005</v>
      </c>
      <c r="J153" s="7">
        <v>0</v>
      </c>
      <c r="K153" s="7">
        <v>0</v>
      </c>
    </row>
    <row r="154" spans="2:16">
      <c r="B154" s="40"/>
      <c r="C154" s="41" t="s">
        <v>417</v>
      </c>
      <c r="D154" s="32"/>
      <c r="E154" s="32"/>
      <c r="F154" s="32"/>
      <c r="G154" s="64">
        <v>0</v>
      </c>
      <c r="H154" s="2">
        <v>0</v>
      </c>
      <c r="I154" s="2">
        <v>0</v>
      </c>
      <c r="J154" s="12">
        <v>0</v>
      </c>
      <c r="K154" s="12">
        <v>-300</v>
      </c>
    </row>
    <row r="155" spans="2:16">
      <c r="C155" s="18" t="s">
        <v>416</v>
      </c>
      <c r="D155" s="25"/>
      <c r="E155" s="25"/>
      <c r="F155" s="25"/>
      <c r="G155" s="65">
        <f>SUM(G174,G172,G165,G161,G156)</f>
        <v>-495254.38</v>
      </c>
      <c r="H155" s="6">
        <f>SUM(H174,H172,H165,H161,H156)</f>
        <v>-467028.04000000004</v>
      </c>
      <c r="I155" s="6">
        <f>SUM(I174,I172,I165,I161,I156)</f>
        <v>-383042.04</v>
      </c>
      <c r="J155" s="6">
        <f>SUM(J174,J172,J165,J161,J156)</f>
        <v>-239700.37</v>
      </c>
      <c r="K155" s="6">
        <f>SUM(K174,K172,K165,K161,K156)</f>
        <v>-173988.11</v>
      </c>
      <c r="P155" s="1"/>
    </row>
    <row r="156" spans="2:16">
      <c r="B156" s="37"/>
      <c r="C156" s="38" t="s">
        <v>415</v>
      </c>
      <c r="D156" s="28"/>
      <c r="E156" s="28"/>
      <c r="F156" s="28"/>
      <c r="G156" s="53">
        <f>SUM(G157:G160)</f>
        <v>-197244.29</v>
      </c>
      <c r="H156" s="11">
        <f>SUM(H157:H160)</f>
        <v>-184618.29</v>
      </c>
      <c r="I156" s="11">
        <f>SUM(I157:I160)</f>
        <v>-170932.29</v>
      </c>
      <c r="J156" s="5">
        <f>SUM(J157:J160)</f>
        <v>-86144.03</v>
      </c>
      <c r="K156" s="5">
        <f>SUM(K157:K160)</f>
        <v>-79238</v>
      </c>
      <c r="N156" s="1"/>
    </row>
    <row r="157" spans="2:16">
      <c r="B157" s="39"/>
      <c r="C157" s="9" t="s">
        <v>414</v>
      </c>
      <c r="D157" s="8"/>
      <c r="E157" s="8"/>
      <c r="F157" s="8"/>
      <c r="G157" s="61">
        <v>-175626</v>
      </c>
      <c r="H157" s="3">
        <v>-163000</v>
      </c>
      <c r="I157" s="3">
        <v>-149314</v>
      </c>
      <c r="J157" s="7">
        <v>-71027</v>
      </c>
      <c r="K157" s="7">
        <v>-70689</v>
      </c>
    </row>
    <row r="158" spans="2:16">
      <c r="B158" s="39"/>
      <c r="C158" s="9" t="s">
        <v>413</v>
      </c>
      <c r="D158" s="8"/>
      <c r="E158" s="8"/>
      <c r="F158" s="8"/>
      <c r="G158" s="63">
        <v>-15930.09</v>
      </c>
      <c r="H158" s="4">
        <v>-15930.09</v>
      </c>
      <c r="I158" s="4">
        <v>-15930.09</v>
      </c>
      <c r="J158" s="7">
        <v>-9768.35</v>
      </c>
      <c r="K158" s="7">
        <v>-7950</v>
      </c>
      <c r="P158" s="1"/>
    </row>
    <row r="159" spans="2:16">
      <c r="B159" s="39"/>
      <c r="C159" s="9" t="s">
        <v>412</v>
      </c>
      <c r="D159" s="8"/>
      <c r="E159" s="8"/>
      <c r="F159" s="8"/>
      <c r="G159" s="63">
        <v>-5688.2</v>
      </c>
      <c r="H159" s="4">
        <v>-5688.2</v>
      </c>
      <c r="I159" s="4">
        <v>-5688.2</v>
      </c>
      <c r="J159" s="7">
        <v>-5348.68</v>
      </c>
      <c r="K159" s="7">
        <v>0</v>
      </c>
    </row>
    <row r="160" spans="2:16">
      <c r="B160" s="40"/>
      <c r="C160" s="41" t="s">
        <v>411</v>
      </c>
      <c r="D160" s="32"/>
      <c r="E160" s="32"/>
      <c r="F160" s="32"/>
      <c r="G160" s="64">
        <v>0</v>
      </c>
      <c r="H160" s="2">
        <v>0</v>
      </c>
      <c r="I160" s="2">
        <v>0</v>
      </c>
      <c r="J160" s="12">
        <v>0</v>
      </c>
      <c r="K160" s="12">
        <v>-599</v>
      </c>
    </row>
    <row r="161" spans="2:14">
      <c r="B161" s="37"/>
      <c r="C161" s="38" t="s">
        <v>410</v>
      </c>
      <c r="D161" s="28"/>
      <c r="E161" s="28"/>
      <c r="F161" s="28"/>
      <c r="G161" s="53">
        <f>SUM(G162:G164)</f>
        <v>-21051.42</v>
      </c>
      <c r="H161" s="11">
        <f>SUM(H162:H164)</f>
        <v>-26451.079999999998</v>
      </c>
      <c r="I161" s="11">
        <f>SUM(I162:I164)</f>
        <v>-26451.079999999998</v>
      </c>
      <c r="J161" s="5">
        <f>SUM(J162:J164)</f>
        <v>-38471.479999999996</v>
      </c>
      <c r="K161" s="5">
        <f>SUM(K162:K164)</f>
        <v>-10622.92</v>
      </c>
    </row>
    <row r="162" spans="2:14">
      <c r="B162" s="39"/>
      <c r="C162" s="9" t="s">
        <v>409</v>
      </c>
      <c r="D162" s="8"/>
      <c r="E162" s="8"/>
      <c r="F162" s="8"/>
      <c r="G162" s="63">
        <v>-10796.22</v>
      </c>
      <c r="H162" s="4">
        <v>-16195.88</v>
      </c>
      <c r="I162" s="4">
        <v>-16195.88</v>
      </c>
      <c r="J162" s="7">
        <v>-9000</v>
      </c>
      <c r="K162" s="7">
        <v>-10000</v>
      </c>
    </row>
    <row r="163" spans="2:14">
      <c r="B163" s="39"/>
      <c r="C163" s="9" t="s">
        <v>408</v>
      </c>
      <c r="D163" s="8"/>
      <c r="E163" s="8"/>
      <c r="F163" s="8"/>
      <c r="G163" s="63">
        <v>-2590</v>
      </c>
      <c r="H163" s="4">
        <v>-2590</v>
      </c>
      <c r="I163" s="4">
        <v>-2590</v>
      </c>
      <c r="J163" s="7">
        <v>-3542</v>
      </c>
      <c r="K163" s="7">
        <v>-622.91999999999996</v>
      </c>
    </row>
    <row r="164" spans="2:14">
      <c r="B164" s="40"/>
      <c r="C164" s="41" t="s">
        <v>407</v>
      </c>
      <c r="D164" s="32"/>
      <c r="E164" s="32"/>
      <c r="F164" s="32"/>
      <c r="G164" s="64">
        <v>-7665.2</v>
      </c>
      <c r="H164" s="2">
        <v>-7665.2</v>
      </c>
      <c r="I164" s="2">
        <v>-7665.2</v>
      </c>
      <c r="J164" s="12">
        <v>-25929.48</v>
      </c>
      <c r="K164" s="12">
        <v>0</v>
      </c>
    </row>
    <row r="165" spans="2:14">
      <c r="B165" s="42"/>
      <c r="C165" s="38" t="s">
        <v>406</v>
      </c>
      <c r="D165" s="28"/>
      <c r="E165" s="28"/>
      <c r="F165" s="28"/>
      <c r="G165" s="53">
        <f>SUM(G166:G171)</f>
        <v>-135600</v>
      </c>
      <c r="H165" s="11">
        <f>SUM(H166:H171)</f>
        <v>-114600</v>
      </c>
      <c r="I165" s="11">
        <f>SUM(I166:I171)</f>
        <v>-99600</v>
      </c>
      <c r="J165" s="5">
        <f>SUM(J166:J171)</f>
        <v>-81200</v>
      </c>
      <c r="K165" s="5">
        <f>SUM(K166:K171)</f>
        <v>-70000</v>
      </c>
    </row>
    <row r="166" spans="2:14">
      <c r="B166" s="39"/>
      <c r="C166" s="9" t="s">
        <v>405</v>
      </c>
      <c r="D166" s="8"/>
      <c r="E166" s="8"/>
      <c r="F166" s="8"/>
      <c r="G166" s="59">
        <v>-119000</v>
      </c>
      <c r="H166" s="15">
        <v>-95000</v>
      </c>
      <c r="I166" s="3">
        <v>-80000</v>
      </c>
      <c r="J166" s="7">
        <v>-80000</v>
      </c>
      <c r="K166" s="7">
        <v>-70000</v>
      </c>
    </row>
    <row r="167" spans="2:14">
      <c r="B167" s="39"/>
      <c r="C167" s="9" t="s">
        <v>404</v>
      </c>
      <c r="D167" s="8"/>
      <c r="E167" s="8"/>
      <c r="F167" s="8"/>
      <c r="G167" s="61">
        <v>0</v>
      </c>
      <c r="H167" s="3">
        <v>-5000</v>
      </c>
      <c r="I167" s="3">
        <v>-5000</v>
      </c>
      <c r="J167" s="7">
        <v>0</v>
      </c>
      <c r="K167" s="7">
        <v>0</v>
      </c>
    </row>
    <row r="168" spans="2:14">
      <c r="B168" s="39"/>
      <c r="C168" s="9" t="s">
        <v>403</v>
      </c>
      <c r="D168" s="8"/>
      <c r="E168" s="8"/>
      <c r="F168" s="8"/>
      <c r="G168" s="63">
        <v>-3000</v>
      </c>
      <c r="H168" s="4">
        <v>-3000</v>
      </c>
      <c r="I168" s="4">
        <v>-3000</v>
      </c>
      <c r="J168" s="7">
        <v>0</v>
      </c>
      <c r="K168" s="7">
        <v>0</v>
      </c>
    </row>
    <row r="169" spans="2:14">
      <c r="B169" s="39"/>
      <c r="C169" s="9" t="s">
        <v>402</v>
      </c>
      <c r="D169" s="8"/>
      <c r="E169" s="8"/>
      <c r="F169" s="8"/>
      <c r="G169" s="63">
        <v>-12000</v>
      </c>
      <c r="H169" s="4">
        <v>-10000</v>
      </c>
      <c r="I169" s="4">
        <v>-10000</v>
      </c>
      <c r="J169" s="7">
        <v>0</v>
      </c>
      <c r="K169" s="7">
        <v>0</v>
      </c>
    </row>
    <row r="170" spans="2:14">
      <c r="B170" s="39"/>
      <c r="C170" s="9" t="s">
        <v>401</v>
      </c>
      <c r="D170" s="8"/>
      <c r="E170" s="8"/>
      <c r="F170" s="8"/>
      <c r="G170" s="63">
        <v>-1600</v>
      </c>
      <c r="H170" s="4">
        <v>-1600</v>
      </c>
      <c r="I170" s="4">
        <v>-1600</v>
      </c>
      <c r="J170" s="7">
        <v>0</v>
      </c>
      <c r="K170" s="7">
        <v>0</v>
      </c>
    </row>
    <row r="171" spans="2:14">
      <c r="B171" s="40"/>
      <c r="C171" s="41" t="s">
        <v>400</v>
      </c>
      <c r="D171" s="32"/>
      <c r="E171" s="32"/>
      <c r="F171" s="32"/>
      <c r="G171" s="64">
        <v>0</v>
      </c>
      <c r="H171" s="2">
        <v>0</v>
      </c>
      <c r="I171" s="2">
        <v>0</v>
      </c>
      <c r="J171" s="12">
        <v>-1200</v>
      </c>
      <c r="K171" s="12">
        <v>0</v>
      </c>
    </row>
    <row r="172" spans="2:14">
      <c r="B172" s="42"/>
      <c r="C172" s="38" t="s">
        <v>399</v>
      </c>
      <c r="D172" s="28"/>
      <c r="E172" s="28"/>
      <c r="F172" s="28"/>
      <c r="G172" s="53">
        <f>SUM(G173)</f>
        <v>-9258.67</v>
      </c>
      <c r="H172" s="11">
        <f>SUM(H173)</f>
        <v>-9258.67</v>
      </c>
      <c r="I172" s="11">
        <f>SUM(I173)</f>
        <v>-9258.67</v>
      </c>
      <c r="J172" s="5">
        <f>SUM(J173)</f>
        <v>-8084.86</v>
      </c>
      <c r="K172" s="5">
        <f>SUM(K173)</f>
        <v>-6627.19</v>
      </c>
    </row>
    <row r="173" spans="2:14">
      <c r="B173" s="40"/>
      <c r="C173" s="41" t="s">
        <v>398</v>
      </c>
      <c r="D173" s="32"/>
      <c r="E173" s="32"/>
      <c r="F173" s="32"/>
      <c r="G173" s="64">
        <v>-9258.67</v>
      </c>
      <c r="H173" s="2">
        <v>-9258.67</v>
      </c>
      <c r="I173" s="2">
        <v>-9258.67</v>
      </c>
      <c r="J173" s="12">
        <v>-8084.86</v>
      </c>
      <c r="K173" s="12">
        <v>-6627.19</v>
      </c>
      <c r="N173" s="1"/>
    </row>
    <row r="174" spans="2:14">
      <c r="B174" s="37"/>
      <c r="C174" s="38" t="s">
        <v>397</v>
      </c>
      <c r="D174" s="28"/>
      <c r="E174" s="28"/>
      <c r="F174" s="28"/>
      <c r="G174" s="53">
        <f>SUM(G175:G178)</f>
        <v>-132100</v>
      </c>
      <c r="H174" s="11">
        <f>SUM(H175:H178)</f>
        <v>-132100</v>
      </c>
      <c r="I174" s="11">
        <f>SUM(I175:I178)</f>
        <v>-76800</v>
      </c>
      <c r="J174" s="5">
        <f>SUM(J175:J178)</f>
        <v>-25800</v>
      </c>
      <c r="K174" s="5">
        <f>SUM(K175:K178)</f>
        <v>-7500</v>
      </c>
    </row>
    <row r="175" spans="2:14">
      <c r="B175" s="39"/>
      <c r="C175" s="9" t="s">
        <v>396</v>
      </c>
      <c r="D175" s="8"/>
      <c r="E175" s="8"/>
      <c r="F175" s="8"/>
      <c r="G175" s="59">
        <v>-105600</v>
      </c>
      <c r="H175" s="15">
        <v>-105600</v>
      </c>
      <c r="I175" s="4">
        <v>-42000</v>
      </c>
      <c r="J175" s="7">
        <v>-10000</v>
      </c>
      <c r="K175" s="7">
        <v>-7500</v>
      </c>
    </row>
    <row r="176" spans="2:14">
      <c r="B176" s="39"/>
      <c r="C176" s="9" t="s">
        <v>395</v>
      </c>
      <c r="D176" s="8"/>
      <c r="E176" s="8"/>
      <c r="F176" s="8"/>
      <c r="G176" s="59">
        <v>-13000</v>
      </c>
      <c r="H176" s="15">
        <v>-13000</v>
      </c>
      <c r="I176" s="3">
        <v>-15000</v>
      </c>
      <c r="J176" s="7">
        <v>-14300</v>
      </c>
      <c r="K176" s="7">
        <v>0</v>
      </c>
    </row>
    <row r="177" spans="2:11">
      <c r="B177" s="39"/>
      <c r="C177" s="9" t="s">
        <v>394</v>
      </c>
      <c r="D177" s="8"/>
      <c r="E177" s="8"/>
      <c r="F177" s="8"/>
      <c r="G177" s="59">
        <v>0</v>
      </c>
      <c r="H177" s="15">
        <v>0</v>
      </c>
      <c r="I177" s="4">
        <v>-1800</v>
      </c>
      <c r="J177" s="7">
        <v>-1500</v>
      </c>
      <c r="K177" s="7">
        <v>0</v>
      </c>
    </row>
    <row r="178" spans="2:11">
      <c r="B178" s="40"/>
      <c r="C178" s="41" t="s">
        <v>393</v>
      </c>
      <c r="D178" s="32"/>
      <c r="E178" s="32"/>
      <c r="F178" s="32"/>
      <c r="G178" s="64">
        <v>-13500</v>
      </c>
      <c r="H178" s="2">
        <v>-13500</v>
      </c>
      <c r="I178" s="2">
        <v>-18000</v>
      </c>
      <c r="J178" s="12">
        <v>0</v>
      </c>
      <c r="K178" s="12">
        <v>0</v>
      </c>
    </row>
    <row r="179" spans="2:11">
      <c r="B179" s="18" t="s">
        <v>392</v>
      </c>
      <c r="C179" s="25"/>
      <c r="D179" s="25"/>
      <c r="E179" s="25"/>
      <c r="F179" s="25"/>
      <c r="G179" s="50">
        <f>SUM(G314,G180)</f>
        <v>494455.53470000008</v>
      </c>
      <c r="H179" s="26">
        <f>SUM(H314,H180)</f>
        <v>504472.38000000006</v>
      </c>
      <c r="I179" s="6">
        <f>SUM(I314,I180)</f>
        <v>404963.62000000005</v>
      </c>
      <c r="J179" s="6">
        <f>SUM(J314,J180)</f>
        <v>363597.4</v>
      </c>
      <c r="K179" s="6">
        <f>SUM(K314,K180)</f>
        <v>321008.77999999997</v>
      </c>
    </row>
    <row r="180" spans="2:11">
      <c r="C180" s="18" t="s">
        <v>391</v>
      </c>
      <c r="D180" s="25"/>
      <c r="E180" s="25"/>
      <c r="F180" s="25"/>
      <c r="G180" s="50">
        <f>SUM(G312,G181)</f>
        <v>379955.53470000008</v>
      </c>
      <c r="H180" s="26">
        <f>SUM(H312,H181)</f>
        <v>383372.38000000006</v>
      </c>
      <c r="I180" s="6">
        <f>SUM(I312,I181)</f>
        <v>303229.29000000004</v>
      </c>
      <c r="J180" s="6">
        <f>SUM(J312,J181)</f>
        <v>271049.13000000006</v>
      </c>
      <c r="K180" s="6">
        <f>SUM(K312,K181)</f>
        <v>241808.20999999996</v>
      </c>
    </row>
    <row r="181" spans="2:11">
      <c r="B181" s="37"/>
      <c r="C181" s="38" t="s">
        <v>390</v>
      </c>
      <c r="D181" s="28"/>
      <c r="E181" s="28"/>
      <c r="F181" s="28"/>
      <c r="G181" s="53">
        <f>SUM(G182:G311)</f>
        <v>379955.53470000008</v>
      </c>
      <c r="H181" s="11">
        <f>SUM(H182:H311)</f>
        <v>383372.38000000006</v>
      </c>
      <c r="I181" s="11">
        <f>SUM(I182:I311)</f>
        <v>301456.13000000006</v>
      </c>
      <c r="J181" s="5">
        <f>SUM(J182:J311)</f>
        <v>270412.71000000008</v>
      </c>
      <c r="K181" s="5">
        <f>SUM(K182:K311)</f>
        <v>229558.15999999997</v>
      </c>
    </row>
    <row r="182" spans="2:11">
      <c r="B182" s="39"/>
      <c r="C182" s="9" t="s">
        <v>389</v>
      </c>
      <c r="D182" s="8"/>
      <c r="E182" s="8"/>
      <c r="F182" s="8"/>
      <c r="G182" s="57">
        <v>29760.36</v>
      </c>
      <c r="H182" s="13">
        <v>29760.36</v>
      </c>
      <c r="I182" s="4">
        <v>28065.56</v>
      </c>
      <c r="J182" s="7">
        <v>26926.799999999999</v>
      </c>
      <c r="K182" s="7">
        <v>26259.84</v>
      </c>
    </row>
    <row r="183" spans="2:11">
      <c r="B183" s="39"/>
      <c r="C183" s="9" t="s">
        <v>388</v>
      </c>
      <c r="D183" s="8"/>
      <c r="E183" s="8"/>
      <c r="F183" s="8"/>
      <c r="G183" s="57">
        <v>0</v>
      </c>
      <c r="H183" s="13">
        <v>0</v>
      </c>
      <c r="I183" s="7">
        <v>0</v>
      </c>
      <c r="J183" s="7">
        <v>163.59</v>
      </c>
      <c r="K183" s="7">
        <v>17272.759999999998</v>
      </c>
    </row>
    <row r="184" spans="2:11">
      <c r="B184" s="39"/>
      <c r="C184" s="9" t="s">
        <v>387</v>
      </c>
      <c r="D184" s="8"/>
      <c r="E184" s="8"/>
      <c r="F184" s="8"/>
      <c r="G184" s="57">
        <v>230.52</v>
      </c>
      <c r="H184" s="13">
        <v>230.52</v>
      </c>
      <c r="I184" s="7">
        <v>0</v>
      </c>
      <c r="J184" s="7">
        <v>381.55</v>
      </c>
      <c r="K184" s="7">
        <v>0</v>
      </c>
    </row>
    <row r="185" spans="2:11">
      <c r="B185" s="39"/>
      <c r="C185" s="9" t="s">
        <v>386</v>
      </c>
      <c r="D185" s="8"/>
      <c r="E185" s="8"/>
      <c r="F185" s="8"/>
      <c r="G185" s="57">
        <v>336.76</v>
      </c>
      <c r="H185" s="13">
        <v>336.76</v>
      </c>
      <c r="I185" s="7">
        <v>0</v>
      </c>
      <c r="J185" s="7">
        <v>0</v>
      </c>
      <c r="K185" s="7">
        <v>0</v>
      </c>
    </row>
    <row r="186" spans="2:11">
      <c r="B186" s="39"/>
      <c r="C186" s="9" t="s">
        <v>385</v>
      </c>
      <c r="D186" s="8"/>
      <c r="E186" s="8"/>
      <c r="F186" s="8"/>
      <c r="G186" s="57">
        <v>397.92</v>
      </c>
      <c r="H186" s="13">
        <v>397.92</v>
      </c>
      <c r="I186" s="7">
        <v>0</v>
      </c>
      <c r="J186" s="7">
        <v>0</v>
      </c>
      <c r="K186" s="7">
        <v>0</v>
      </c>
    </row>
    <row r="187" spans="2:11">
      <c r="B187" s="39"/>
      <c r="C187" s="9" t="s">
        <v>384</v>
      </c>
      <c r="D187" s="8"/>
      <c r="E187" s="8"/>
      <c r="F187" s="8"/>
      <c r="G187" s="57">
        <v>26436.639999999999</v>
      </c>
      <c r="H187" s="13">
        <v>24236.639999999999</v>
      </c>
      <c r="I187" s="4">
        <v>23336.47</v>
      </c>
      <c r="J187" s="7">
        <v>22863.85</v>
      </c>
      <c r="K187" s="7">
        <v>23180.17</v>
      </c>
    </row>
    <row r="188" spans="2:11">
      <c r="B188" s="39"/>
      <c r="C188" s="9" t="s">
        <v>383</v>
      </c>
      <c r="D188" s="8"/>
      <c r="E188" s="8"/>
      <c r="F188" s="8"/>
      <c r="G188" s="57">
        <v>385.6</v>
      </c>
      <c r="H188" s="13">
        <v>385.6</v>
      </c>
      <c r="I188" s="4">
        <v>385.6</v>
      </c>
      <c r="J188" s="7">
        <v>341.64</v>
      </c>
      <c r="K188" s="7">
        <v>0</v>
      </c>
    </row>
    <row r="189" spans="2:11">
      <c r="B189" s="39"/>
      <c r="C189" s="9" t="s">
        <v>382</v>
      </c>
      <c r="D189" s="8"/>
      <c r="E189" s="8"/>
      <c r="F189" s="8"/>
      <c r="G189" s="57">
        <v>0</v>
      </c>
      <c r="H189" s="13">
        <v>0</v>
      </c>
      <c r="I189" s="4">
        <v>62.77</v>
      </c>
      <c r="J189" s="7">
        <v>1277.6199999999999</v>
      </c>
      <c r="K189" s="7">
        <v>0</v>
      </c>
    </row>
    <row r="190" spans="2:11">
      <c r="B190" s="39"/>
      <c r="C190" s="9" t="s">
        <v>381</v>
      </c>
      <c r="D190" s="8"/>
      <c r="E190" s="8"/>
      <c r="F190" s="8"/>
      <c r="G190" s="57">
        <v>680.09</v>
      </c>
      <c r="H190" s="13">
        <v>680.09</v>
      </c>
      <c r="I190" s="4">
        <v>680.09</v>
      </c>
      <c r="J190" s="7">
        <v>480</v>
      </c>
      <c r="K190" s="7">
        <v>0</v>
      </c>
    </row>
    <row r="191" spans="2:11">
      <c r="B191" s="39"/>
      <c r="C191" s="9" t="s">
        <v>380</v>
      </c>
      <c r="D191" s="8"/>
      <c r="E191" s="8"/>
      <c r="F191" s="8"/>
      <c r="G191" s="57">
        <v>0</v>
      </c>
      <c r="H191" s="13">
        <v>0</v>
      </c>
      <c r="I191" s="4">
        <v>0</v>
      </c>
      <c r="J191" s="7">
        <v>360</v>
      </c>
      <c r="K191" s="7">
        <v>0</v>
      </c>
    </row>
    <row r="192" spans="2:11">
      <c r="B192" s="39"/>
      <c r="C192" s="9" t="s">
        <v>379</v>
      </c>
      <c r="D192" s="8"/>
      <c r="E192" s="8"/>
      <c r="F192" s="8"/>
      <c r="G192" s="57">
        <v>0</v>
      </c>
      <c r="H192" s="13">
        <v>0</v>
      </c>
      <c r="I192" s="4">
        <v>0</v>
      </c>
      <c r="J192" s="7">
        <v>720</v>
      </c>
      <c r="K192" s="7">
        <v>0</v>
      </c>
    </row>
    <row r="193" spans="2:11">
      <c r="B193" s="39"/>
      <c r="C193" s="9" t="s">
        <v>378</v>
      </c>
      <c r="D193" s="8"/>
      <c r="E193" s="8"/>
      <c r="F193" s="8"/>
      <c r="G193" s="57">
        <v>0</v>
      </c>
      <c r="H193" s="13">
        <v>0</v>
      </c>
      <c r="I193" s="4">
        <v>0</v>
      </c>
      <c r="J193" s="7">
        <v>515.25</v>
      </c>
      <c r="K193" s="7">
        <v>0</v>
      </c>
    </row>
    <row r="194" spans="2:11">
      <c r="B194" s="39"/>
      <c r="C194" s="9" t="s">
        <v>377</v>
      </c>
      <c r="D194" s="8"/>
      <c r="E194" s="8"/>
      <c r="F194" s="8"/>
      <c r="G194" s="57">
        <v>26687.52</v>
      </c>
      <c r="H194" s="13">
        <v>26687.52</v>
      </c>
      <c r="I194" s="4">
        <v>26736.45</v>
      </c>
      <c r="J194" s="7">
        <v>22617.29</v>
      </c>
      <c r="K194" s="7">
        <v>2548.17</v>
      </c>
    </row>
    <row r="195" spans="2:11">
      <c r="B195" s="39"/>
      <c r="C195" s="9" t="s">
        <v>376</v>
      </c>
      <c r="D195" s="8"/>
      <c r="E195" s="8"/>
      <c r="F195" s="8"/>
      <c r="G195" s="57">
        <v>0</v>
      </c>
      <c r="H195" s="13">
        <v>0</v>
      </c>
      <c r="I195" s="4">
        <v>0</v>
      </c>
      <c r="J195" s="7">
        <v>9157</v>
      </c>
      <c r="K195" s="7">
        <v>3826.21</v>
      </c>
    </row>
    <row r="196" spans="2:11">
      <c r="B196" s="39"/>
      <c r="C196" s="9" t="s">
        <v>375</v>
      </c>
      <c r="D196" s="8"/>
      <c r="E196" s="8"/>
      <c r="F196" s="8"/>
      <c r="G196" s="57">
        <v>0</v>
      </c>
      <c r="H196" s="13">
        <v>0</v>
      </c>
      <c r="I196" s="4">
        <v>0</v>
      </c>
      <c r="J196" s="7">
        <v>911.9</v>
      </c>
      <c r="K196" s="7">
        <v>0</v>
      </c>
    </row>
    <row r="197" spans="2:11">
      <c r="B197" s="39"/>
      <c r="C197" s="9" t="s">
        <v>374</v>
      </c>
      <c r="D197" s="8"/>
      <c r="E197" s="8"/>
      <c r="F197" s="8"/>
      <c r="G197" s="57">
        <v>0</v>
      </c>
      <c r="H197" s="13">
        <v>0</v>
      </c>
      <c r="I197" s="4">
        <v>0</v>
      </c>
      <c r="J197" s="7">
        <v>910.52</v>
      </c>
      <c r="K197" s="7">
        <v>0</v>
      </c>
    </row>
    <row r="198" spans="2:11">
      <c r="B198" s="39"/>
      <c r="C198" s="9" t="s">
        <v>373</v>
      </c>
      <c r="D198" s="8"/>
      <c r="E198" s="8"/>
      <c r="F198" s="8"/>
      <c r="G198" s="57">
        <v>0</v>
      </c>
      <c r="H198" s="13">
        <v>0</v>
      </c>
      <c r="I198" s="4">
        <v>0</v>
      </c>
      <c r="J198" s="7">
        <v>828.95</v>
      </c>
      <c r="K198" s="7">
        <v>0</v>
      </c>
    </row>
    <row r="199" spans="2:11">
      <c r="B199" s="39"/>
      <c r="C199" s="9" t="s">
        <v>372</v>
      </c>
      <c r="D199" s="8"/>
      <c r="E199" s="8"/>
      <c r="F199" s="8"/>
      <c r="G199" s="57">
        <v>0</v>
      </c>
      <c r="H199" s="13">
        <v>0</v>
      </c>
      <c r="I199" s="4">
        <v>0</v>
      </c>
      <c r="J199" s="7">
        <v>356.39</v>
      </c>
      <c r="K199" s="7">
        <v>0</v>
      </c>
    </row>
    <row r="200" spans="2:11">
      <c r="B200" s="39"/>
      <c r="C200" s="9" t="s">
        <v>371</v>
      </c>
      <c r="D200" s="8"/>
      <c r="E200" s="8"/>
      <c r="F200" s="8"/>
      <c r="G200" s="57">
        <v>0</v>
      </c>
      <c r="H200" s="13">
        <v>0</v>
      </c>
      <c r="I200" s="4">
        <v>0</v>
      </c>
      <c r="J200" s="7">
        <v>671.52</v>
      </c>
      <c r="K200" s="7">
        <v>0</v>
      </c>
    </row>
    <row r="201" spans="2:11">
      <c r="B201" s="39"/>
      <c r="C201" s="9" t="s">
        <v>370</v>
      </c>
      <c r="D201" s="8"/>
      <c r="E201" s="8"/>
      <c r="F201" s="8"/>
      <c r="G201" s="57">
        <v>0</v>
      </c>
      <c r="H201" s="13">
        <v>0</v>
      </c>
      <c r="I201" s="4">
        <v>0</v>
      </c>
      <c r="J201" s="7">
        <v>711.07</v>
      </c>
      <c r="K201" s="7">
        <v>0</v>
      </c>
    </row>
    <row r="202" spans="2:11">
      <c r="B202" s="39"/>
      <c r="C202" s="9" t="s">
        <v>369</v>
      </c>
      <c r="D202" s="8"/>
      <c r="E202" s="8"/>
      <c r="F202" s="8"/>
      <c r="G202" s="57">
        <v>0</v>
      </c>
      <c r="H202" s="13">
        <v>0</v>
      </c>
      <c r="I202" s="4">
        <v>0</v>
      </c>
      <c r="J202" s="7">
        <v>355.26</v>
      </c>
      <c r="K202" s="7">
        <v>0</v>
      </c>
    </row>
    <row r="203" spans="2:11">
      <c r="B203" s="39"/>
      <c r="C203" s="9" t="s">
        <v>368</v>
      </c>
      <c r="D203" s="8"/>
      <c r="E203" s="8"/>
      <c r="F203" s="8"/>
      <c r="G203" s="57">
        <v>0</v>
      </c>
      <c r="H203" s="13">
        <v>0</v>
      </c>
      <c r="I203" s="4">
        <v>0</v>
      </c>
      <c r="J203" s="7">
        <v>355.26</v>
      </c>
      <c r="K203" s="7">
        <v>0</v>
      </c>
    </row>
    <row r="204" spans="2:11">
      <c r="B204" s="39"/>
      <c r="C204" s="9" t="s">
        <v>367</v>
      </c>
      <c r="D204" s="8"/>
      <c r="E204" s="8"/>
      <c r="F204" s="8"/>
      <c r="G204" s="57">
        <v>0</v>
      </c>
      <c r="H204" s="13">
        <v>0</v>
      </c>
      <c r="I204" s="4">
        <v>0</v>
      </c>
      <c r="J204" s="7">
        <v>356.24</v>
      </c>
      <c r="K204" s="7">
        <v>0</v>
      </c>
    </row>
    <row r="205" spans="2:11">
      <c r="B205" s="39"/>
      <c r="C205" s="9" t="s">
        <v>366</v>
      </c>
      <c r="D205" s="8"/>
      <c r="E205" s="8"/>
      <c r="F205" s="8"/>
      <c r="G205" s="52">
        <v>0</v>
      </c>
      <c r="H205" s="14">
        <v>784.28</v>
      </c>
      <c r="I205" s="4">
        <v>784.28</v>
      </c>
      <c r="J205" s="7">
        <v>831.07</v>
      </c>
      <c r="K205" s="7">
        <v>0</v>
      </c>
    </row>
    <row r="206" spans="2:11">
      <c r="B206" s="39"/>
      <c r="C206" s="9" t="s">
        <v>365</v>
      </c>
      <c r="D206" s="8"/>
      <c r="E206" s="8"/>
      <c r="F206" s="8"/>
      <c r="G206" s="57">
        <v>0</v>
      </c>
      <c r="H206" s="13">
        <v>0</v>
      </c>
      <c r="I206" s="4">
        <v>0</v>
      </c>
      <c r="J206" s="7">
        <v>827.36</v>
      </c>
      <c r="K206" s="7">
        <v>0</v>
      </c>
    </row>
    <row r="207" spans="2:11">
      <c r="B207" s="39"/>
      <c r="C207" s="9" t="s">
        <v>364</v>
      </c>
      <c r="D207" s="8"/>
      <c r="E207" s="8"/>
      <c r="F207" s="8"/>
      <c r="G207" s="57">
        <v>0</v>
      </c>
      <c r="H207" s="13">
        <v>0</v>
      </c>
      <c r="I207" s="4">
        <v>0</v>
      </c>
      <c r="J207" s="7">
        <v>355.26</v>
      </c>
      <c r="K207" s="7">
        <v>0</v>
      </c>
    </row>
    <row r="208" spans="2:11">
      <c r="B208" s="39"/>
      <c r="C208" s="9" t="s">
        <v>363</v>
      </c>
      <c r="D208" s="8"/>
      <c r="E208" s="8"/>
      <c r="F208" s="8"/>
      <c r="G208" s="52">
        <v>87.27</v>
      </c>
      <c r="H208" s="14">
        <v>87.27</v>
      </c>
      <c r="I208" s="4">
        <v>87.27</v>
      </c>
      <c r="J208" s="7">
        <v>1159.44</v>
      </c>
      <c r="K208" s="7">
        <v>0</v>
      </c>
    </row>
    <row r="209" spans="2:11">
      <c r="B209" s="39"/>
      <c r="C209" s="9" t="s">
        <v>362</v>
      </c>
      <c r="D209" s="8"/>
      <c r="E209" s="8"/>
      <c r="F209" s="8"/>
      <c r="G209" s="57">
        <v>0</v>
      </c>
      <c r="H209" s="13">
        <v>0</v>
      </c>
      <c r="I209" s="4">
        <v>0</v>
      </c>
      <c r="J209" s="7">
        <v>436.39</v>
      </c>
      <c r="K209" s="7">
        <v>0</v>
      </c>
    </row>
    <row r="210" spans="2:11">
      <c r="B210" s="39"/>
      <c r="C210" s="9" t="s">
        <v>361</v>
      </c>
      <c r="D210" s="8"/>
      <c r="E210" s="8"/>
      <c r="F210" s="8"/>
      <c r="G210" s="57">
        <v>0</v>
      </c>
      <c r="H210" s="13">
        <v>0</v>
      </c>
      <c r="I210" s="4">
        <v>0</v>
      </c>
      <c r="J210" s="7">
        <v>355.26</v>
      </c>
      <c r="K210" s="7">
        <v>0</v>
      </c>
    </row>
    <row r="211" spans="2:11">
      <c r="B211" s="39"/>
      <c r="C211" s="9" t="s">
        <v>360</v>
      </c>
      <c r="D211" s="8"/>
      <c r="E211" s="8"/>
      <c r="F211" s="8"/>
      <c r="G211" s="57">
        <v>0</v>
      </c>
      <c r="H211" s="13">
        <v>0</v>
      </c>
      <c r="I211" s="4">
        <v>0</v>
      </c>
      <c r="J211" s="7">
        <v>435.15</v>
      </c>
      <c r="K211" s="7">
        <v>0</v>
      </c>
    </row>
    <row r="212" spans="2:11">
      <c r="B212" s="39"/>
      <c r="C212" s="9" t="s">
        <v>359</v>
      </c>
      <c r="D212" s="8"/>
      <c r="E212" s="8"/>
      <c r="F212" s="8"/>
      <c r="G212" s="57">
        <v>0</v>
      </c>
      <c r="H212" s="13">
        <v>0</v>
      </c>
      <c r="I212" s="4">
        <v>0</v>
      </c>
      <c r="J212" s="7">
        <v>474.98</v>
      </c>
      <c r="K212" s="7">
        <v>0</v>
      </c>
    </row>
    <row r="213" spans="2:11">
      <c r="B213" s="39"/>
      <c r="C213" s="9" t="s">
        <v>358</v>
      </c>
      <c r="D213" s="8"/>
      <c r="E213" s="8"/>
      <c r="F213" s="8"/>
      <c r="G213" s="57">
        <v>0</v>
      </c>
      <c r="H213" s="13">
        <v>0</v>
      </c>
      <c r="I213" s="4">
        <v>0</v>
      </c>
      <c r="J213" s="7">
        <v>108.43</v>
      </c>
      <c r="K213" s="7">
        <v>0</v>
      </c>
    </row>
    <row r="214" spans="2:11">
      <c r="B214" s="39"/>
      <c r="C214" s="9" t="s">
        <v>357</v>
      </c>
      <c r="D214" s="8"/>
      <c r="E214" s="8"/>
      <c r="F214" s="8"/>
      <c r="G214" s="57">
        <v>0</v>
      </c>
      <c r="H214" s="13">
        <v>0</v>
      </c>
      <c r="I214" s="4">
        <v>0</v>
      </c>
      <c r="J214" s="7">
        <v>108.43</v>
      </c>
      <c r="K214" s="7">
        <v>0</v>
      </c>
    </row>
    <row r="215" spans="2:11">
      <c r="B215" s="39"/>
      <c r="C215" s="9" t="s">
        <v>356</v>
      </c>
      <c r="D215" s="8"/>
      <c r="E215" s="8"/>
      <c r="F215" s="8"/>
      <c r="G215" s="57">
        <v>9250.67</v>
      </c>
      <c r="H215" s="13">
        <v>5293.75</v>
      </c>
      <c r="I215" s="4">
        <v>0</v>
      </c>
      <c r="J215" s="7">
        <v>130.83000000000001</v>
      </c>
      <c r="K215" s="7">
        <v>0</v>
      </c>
    </row>
    <row r="216" spans="2:11">
      <c r="B216" s="39"/>
      <c r="C216" s="9" t="s">
        <v>355</v>
      </c>
      <c r="D216" s="8"/>
      <c r="E216" s="8"/>
      <c r="F216" s="8"/>
      <c r="G216" s="57">
        <v>0</v>
      </c>
      <c r="H216" s="13">
        <v>0</v>
      </c>
      <c r="I216" s="4">
        <v>0</v>
      </c>
      <c r="J216" s="7">
        <v>440</v>
      </c>
      <c r="K216" s="7">
        <v>0</v>
      </c>
    </row>
    <row r="217" spans="2:11">
      <c r="B217" s="39"/>
      <c r="C217" s="9" t="s">
        <v>354</v>
      </c>
      <c r="D217" s="8"/>
      <c r="E217" s="8"/>
      <c r="F217" s="8"/>
      <c r="G217" s="57">
        <v>0</v>
      </c>
      <c r="H217" s="13">
        <v>0</v>
      </c>
      <c r="I217" s="4">
        <v>0</v>
      </c>
      <c r="J217" s="7">
        <v>440</v>
      </c>
      <c r="K217" s="7">
        <v>0</v>
      </c>
    </row>
    <row r="218" spans="2:11">
      <c r="B218" s="39"/>
      <c r="C218" s="9" t="s">
        <v>353</v>
      </c>
      <c r="D218" s="8"/>
      <c r="E218" s="8"/>
      <c r="F218" s="8"/>
      <c r="G218" s="57">
        <f>H218*0.91</f>
        <v>8433.6434000000008</v>
      </c>
      <c r="H218" s="13">
        <v>9267.7400000000016</v>
      </c>
      <c r="I218" s="4">
        <v>26468.36</v>
      </c>
      <c r="J218" s="7">
        <v>22773.96</v>
      </c>
      <c r="K218" s="7">
        <v>23456.04</v>
      </c>
    </row>
    <row r="219" spans="2:11">
      <c r="B219" s="39"/>
      <c r="C219" s="9" t="s">
        <v>352</v>
      </c>
      <c r="D219" s="8"/>
      <c r="E219" s="8"/>
      <c r="F219" s="8"/>
      <c r="G219" s="57">
        <v>0</v>
      </c>
      <c r="H219" s="13">
        <v>0</v>
      </c>
      <c r="I219" s="4">
        <v>0</v>
      </c>
      <c r="J219" s="7">
        <v>324</v>
      </c>
      <c r="K219" s="7">
        <v>0</v>
      </c>
    </row>
    <row r="220" spans="2:11">
      <c r="B220" s="39"/>
      <c r="C220" s="9" t="s">
        <v>351</v>
      </c>
      <c r="D220" s="8"/>
      <c r="E220" s="8"/>
      <c r="F220" s="8"/>
      <c r="G220" s="57">
        <v>0</v>
      </c>
      <c r="H220" s="13">
        <v>0</v>
      </c>
      <c r="I220" s="4">
        <v>0</v>
      </c>
      <c r="J220" s="7">
        <v>324</v>
      </c>
      <c r="K220" s="7">
        <v>0</v>
      </c>
    </row>
    <row r="221" spans="2:11">
      <c r="B221" s="39"/>
      <c r="C221" s="9" t="s">
        <v>350</v>
      </c>
      <c r="D221" s="8"/>
      <c r="E221" s="8"/>
      <c r="F221" s="8"/>
      <c r="G221" s="57">
        <v>0</v>
      </c>
      <c r="H221" s="13">
        <v>0</v>
      </c>
      <c r="I221" s="4">
        <v>0</v>
      </c>
      <c r="J221" s="7">
        <v>324</v>
      </c>
      <c r="K221" s="7">
        <v>0</v>
      </c>
    </row>
    <row r="222" spans="2:11">
      <c r="B222" s="39"/>
      <c r="C222" s="9" t="s">
        <v>349</v>
      </c>
      <c r="D222" s="8"/>
      <c r="E222" s="8"/>
      <c r="F222" s="8"/>
      <c r="G222" s="57">
        <v>0</v>
      </c>
      <c r="H222" s="13">
        <v>0</v>
      </c>
      <c r="I222" s="4">
        <v>0</v>
      </c>
      <c r="J222" s="7">
        <v>2079.71</v>
      </c>
      <c r="K222" s="7">
        <v>3908.4</v>
      </c>
    </row>
    <row r="223" spans="2:11">
      <c r="B223" s="39"/>
      <c r="C223" s="9" t="s">
        <v>348</v>
      </c>
      <c r="D223" s="8"/>
      <c r="E223" s="8"/>
      <c r="F223" s="8"/>
      <c r="G223" s="57">
        <f>H223*0.91</f>
        <v>4526.7768000000005</v>
      </c>
      <c r="H223" s="13">
        <v>4974.4800000000005</v>
      </c>
      <c r="I223" s="4">
        <v>5659.56</v>
      </c>
      <c r="J223" s="7">
        <v>5230.9799999999996</v>
      </c>
      <c r="K223" s="7">
        <v>5871.93</v>
      </c>
    </row>
    <row r="224" spans="2:11">
      <c r="B224" s="39"/>
      <c r="C224" s="9" t="s">
        <v>347</v>
      </c>
      <c r="D224" s="8"/>
      <c r="E224" s="8"/>
      <c r="F224" s="8"/>
      <c r="G224" s="57">
        <v>4382.57</v>
      </c>
      <c r="H224" s="13">
        <v>2535.92</v>
      </c>
      <c r="I224" s="4">
        <v>2535.92</v>
      </c>
      <c r="J224" s="7">
        <v>4595.78</v>
      </c>
      <c r="K224" s="7">
        <v>3333.3</v>
      </c>
    </row>
    <row r="225" spans="2:11">
      <c r="B225" s="39"/>
      <c r="C225" s="9" t="s">
        <v>346</v>
      </c>
      <c r="D225" s="8"/>
      <c r="E225" s="8"/>
      <c r="F225" s="8"/>
      <c r="G225" s="57">
        <v>3150</v>
      </c>
      <c r="H225" s="13">
        <v>3602.72</v>
      </c>
      <c r="I225" s="4">
        <v>907.72</v>
      </c>
      <c r="J225" s="7">
        <v>324</v>
      </c>
      <c r="K225" s="7">
        <v>0</v>
      </c>
    </row>
    <row r="226" spans="2:11">
      <c r="B226" s="39"/>
      <c r="C226" s="9" t="s">
        <v>345</v>
      </c>
      <c r="D226" s="8"/>
      <c r="E226" s="8"/>
      <c r="F226" s="8"/>
      <c r="G226" s="57">
        <v>0</v>
      </c>
      <c r="H226" s="13">
        <v>0</v>
      </c>
      <c r="I226" s="4">
        <v>1850.85</v>
      </c>
      <c r="J226" s="7">
        <v>1902.7</v>
      </c>
      <c r="K226" s="7">
        <v>1747.77</v>
      </c>
    </row>
    <row r="227" spans="2:11">
      <c r="B227" s="39"/>
      <c r="C227" s="9" t="s">
        <v>344</v>
      </c>
      <c r="D227" s="8"/>
      <c r="E227" s="8"/>
      <c r="F227" s="8"/>
      <c r="G227" s="57">
        <v>25132.550000000003</v>
      </c>
      <c r="H227" s="13">
        <v>25132.550000000003</v>
      </c>
      <c r="I227" s="4">
        <v>23051</v>
      </c>
      <c r="J227" s="7">
        <v>22603.200000000001</v>
      </c>
      <c r="K227" s="7">
        <v>20272.57</v>
      </c>
    </row>
    <row r="228" spans="2:11">
      <c r="B228" s="39"/>
      <c r="C228" s="9" t="s">
        <v>343</v>
      </c>
      <c r="D228" s="8"/>
      <c r="E228" s="8"/>
      <c r="F228" s="8"/>
      <c r="G228" s="57">
        <f>H228*0.91</f>
        <v>10577.7672</v>
      </c>
      <c r="H228" s="13">
        <v>11623.92</v>
      </c>
      <c r="I228" s="4">
        <v>17874.150000000001</v>
      </c>
      <c r="J228" s="7">
        <v>13563.91</v>
      </c>
      <c r="K228" s="7">
        <v>7193.29</v>
      </c>
    </row>
    <row r="229" spans="2:11">
      <c r="B229" s="39"/>
      <c r="C229" s="9" t="s">
        <v>342</v>
      </c>
      <c r="D229" s="8"/>
      <c r="E229" s="8"/>
      <c r="F229" s="8"/>
      <c r="G229" s="57">
        <v>0</v>
      </c>
      <c r="H229" s="13">
        <v>0</v>
      </c>
      <c r="I229" s="4">
        <v>1690.48</v>
      </c>
      <c r="J229" s="7">
        <v>2068.54</v>
      </c>
      <c r="K229" s="7">
        <v>1839.77</v>
      </c>
    </row>
    <row r="230" spans="2:11">
      <c r="B230" s="39"/>
      <c r="C230" s="9" t="s">
        <v>341</v>
      </c>
      <c r="D230" s="8"/>
      <c r="E230" s="8"/>
      <c r="F230" s="8"/>
      <c r="G230" s="57">
        <f>H230*0.91</f>
        <v>4179.3751999999995</v>
      </c>
      <c r="H230" s="13">
        <v>4592.7199999999993</v>
      </c>
      <c r="I230" s="4">
        <v>3003.69</v>
      </c>
      <c r="J230" s="7">
        <v>2377.98</v>
      </c>
      <c r="K230" s="7">
        <v>2868.88</v>
      </c>
    </row>
    <row r="231" spans="2:11">
      <c r="B231" s="39"/>
      <c r="C231" s="9" t="s">
        <v>340</v>
      </c>
      <c r="D231" s="8"/>
      <c r="E231" s="8"/>
      <c r="F231" s="8"/>
      <c r="G231" s="57">
        <f>H231*0.91</f>
        <v>1695.0934</v>
      </c>
      <c r="H231" s="13">
        <v>1862.74</v>
      </c>
      <c r="I231" s="4">
        <v>1548.44</v>
      </c>
      <c r="J231" s="7">
        <v>1240.1600000000001</v>
      </c>
      <c r="K231" s="7">
        <v>1565.73</v>
      </c>
    </row>
    <row r="232" spans="2:11">
      <c r="B232" s="39"/>
      <c r="C232" s="9" t="s">
        <v>339</v>
      </c>
      <c r="D232" s="8"/>
      <c r="E232" s="8"/>
      <c r="F232" s="8"/>
      <c r="G232" s="57">
        <v>25919.279999999999</v>
      </c>
      <c r="H232" s="13">
        <v>25919.279999999999</v>
      </c>
      <c r="I232" s="4">
        <v>25773.34</v>
      </c>
      <c r="J232" s="7">
        <v>27563.759999999998</v>
      </c>
      <c r="K232" s="7">
        <v>21630</v>
      </c>
    </row>
    <row r="233" spans="2:11">
      <c r="B233" s="39"/>
      <c r="C233" s="9" t="s">
        <v>338</v>
      </c>
      <c r="D233" s="8"/>
      <c r="E233" s="8"/>
      <c r="F233" s="8"/>
      <c r="G233" s="57">
        <v>0</v>
      </c>
      <c r="H233" s="13">
        <v>0</v>
      </c>
      <c r="I233" s="4">
        <v>0</v>
      </c>
      <c r="J233" s="7">
        <v>324</v>
      </c>
      <c r="K233" s="7">
        <v>0</v>
      </c>
    </row>
    <row r="234" spans="2:11">
      <c r="B234" s="39"/>
      <c r="C234" s="9" t="s">
        <v>337</v>
      </c>
      <c r="D234" s="8"/>
      <c r="E234" s="8"/>
      <c r="F234" s="8"/>
      <c r="G234" s="57">
        <f>H234*0.91</f>
        <v>1917.2153000000001</v>
      </c>
      <c r="H234" s="13">
        <v>2106.83</v>
      </c>
      <c r="I234" s="4">
        <v>3123.16</v>
      </c>
      <c r="J234" s="7">
        <v>3899.65</v>
      </c>
      <c r="K234" s="7">
        <v>5373.02</v>
      </c>
    </row>
    <row r="235" spans="2:11">
      <c r="B235" s="39"/>
      <c r="C235" s="9" t="s">
        <v>336</v>
      </c>
      <c r="D235" s="8"/>
      <c r="E235" s="8"/>
      <c r="F235" s="8"/>
      <c r="G235" s="52">
        <v>0</v>
      </c>
      <c r="H235" s="14">
        <v>190.99</v>
      </c>
      <c r="I235" s="4">
        <v>190.99</v>
      </c>
      <c r="J235" s="7">
        <v>448</v>
      </c>
      <c r="K235" s="7">
        <v>0</v>
      </c>
    </row>
    <row r="236" spans="2:11">
      <c r="B236" s="39"/>
      <c r="C236" s="9" t="s">
        <v>335</v>
      </c>
      <c r="D236" s="8"/>
      <c r="E236" s="8"/>
      <c r="F236" s="8"/>
      <c r="G236" s="57">
        <v>0</v>
      </c>
      <c r="H236" s="13">
        <v>0</v>
      </c>
      <c r="I236" s="4">
        <v>0</v>
      </c>
      <c r="J236" s="7">
        <v>324</v>
      </c>
      <c r="K236" s="7">
        <v>0</v>
      </c>
    </row>
    <row r="237" spans="2:11">
      <c r="B237" s="39"/>
      <c r="C237" s="9" t="s">
        <v>334</v>
      </c>
      <c r="D237" s="8"/>
      <c r="E237" s="8"/>
      <c r="F237" s="8"/>
      <c r="G237" s="57">
        <v>0</v>
      </c>
      <c r="H237" s="13">
        <v>0</v>
      </c>
      <c r="I237" s="4">
        <v>0</v>
      </c>
      <c r="J237" s="7">
        <v>1017.82</v>
      </c>
      <c r="K237" s="7">
        <v>670.86</v>
      </c>
    </row>
    <row r="238" spans="2:11">
      <c r="B238" s="39"/>
      <c r="C238" s="9" t="s">
        <v>333</v>
      </c>
      <c r="D238" s="8"/>
      <c r="E238" s="8"/>
      <c r="F238" s="8"/>
      <c r="G238" s="52">
        <v>0</v>
      </c>
      <c r="H238" s="14">
        <v>169.16</v>
      </c>
      <c r="I238" s="4">
        <v>169.16</v>
      </c>
      <c r="J238" s="7">
        <v>448</v>
      </c>
      <c r="K238" s="7">
        <v>0</v>
      </c>
    </row>
    <row r="239" spans="2:11">
      <c r="B239" s="39"/>
      <c r="C239" s="9" t="s">
        <v>332</v>
      </c>
      <c r="D239" s="8"/>
      <c r="E239" s="8"/>
      <c r="F239" s="8"/>
      <c r="G239" s="57">
        <v>0</v>
      </c>
      <c r="H239" s="13">
        <v>0</v>
      </c>
      <c r="I239" s="4">
        <v>0</v>
      </c>
      <c r="J239" s="7">
        <v>324</v>
      </c>
      <c r="K239" s="7">
        <v>0</v>
      </c>
    </row>
    <row r="240" spans="2:11">
      <c r="B240" s="39"/>
      <c r="C240" s="9" t="s">
        <v>331</v>
      </c>
      <c r="D240" s="8"/>
      <c r="E240" s="8"/>
      <c r="F240" s="8"/>
      <c r="G240" s="57">
        <v>0</v>
      </c>
      <c r="H240" s="13">
        <v>0</v>
      </c>
      <c r="I240" s="4">
        <v>0</v>
      </c>
      <c r="J240" s="7">
        <v>448</v>
      </c>
      <c r="K240" s="7">
        <v>0</v>
      </c>
    </row>
    <row r="241" spans="2:16">
      <c r="B241" s="39"/>
      <c r="C241" s="9" t="s">
        <v>330</v>
      </c>
      <c r="D241" s="8"/>
      <c r="E241" s="8"/>
      <c r="F241" s="8"/>
      <c r="G241" s="57">
        <v>0</v>
      </c>
      <c r="H241" s="13">
        <v>0</v>
      </c>
      <c r="I241" s="4">
        <v>65.42</v>
      </c>
      <c r="J241" s="7">
        <v>185.35</v>
      </c>
      <c r="K241" s="7">
        <v>0</v>
      </c>
    </row>
    <row r="242" spans="2:16">
      <c r="B242" s="39"/>
      <c r="C242" s="9" t="s">
        <v>329</v>
      </c>
      <c r="D242" s="8"/>
      <c r="E242" s="8"/>
      <c r="F242" s="8"/>
      <c r="G242" s="52">
        <v>396.25</v>
      </c>
      <c r="H242" s="14">
        <v>396.25</v>
      </c>
      <c r="I242" s="4">
        <v>396.25</v>
      </c>
      <c r="J242" s="7">
        <v>222.11</v>
      </c>
      <c r="K242" s="7">
        <v>0</v>
      </c>
    </row>
    <row r="243" spans="2:16">
      <c r="B243" s="39"/>
      <c r="C243" s="9" t="s">
        <v>328</v>
      </c>
      <c r="D243" s="8"/>
      <c r="E243" s="8"/>
      <c r="F243" s="8"/>
      <c r="G243" s="57">
        <v>21200</v>
      </c>
      <c r="H243" s="13">
        <v>19029.72</v>
      </c>
      <c r="I243" s="4">
        <v>17860.52</v>
      </c>
      <c r="J243" s="7">
        <v>13858.22</v>
      </c>
      <c r="K243" s="7">
        <v>2470.8200000000002</v>
      </c>
      <c r="P243" s="1"/>
    </row>
    <row r="244" spans="2:16">
      <c r="B244" s="39"/>
      <c r="C244" s="9" t="s">
        <v>327</v>
      </c>
      <c r="D244" s="8"/>
      <c r="E244" s="8"/>
      <c r="F244" s="8"/>
      <c r="G244" s="57">
        <v>160</v>
      </c>
      <c r="H244" s="13">
        <v>321.97000000000003</v>
      </c>
      <c r="I244" s="4">
        <v>321.97000000000003</v>
      </c>
      <c r="J244" s="7">
        <v>54.5</v>
      </c>
      <c r="K244" s="7">
        <v>56.11</v>
      </c>
    </row>
    <row r="245" spans="2:16">
      <c r="B245" s="39"/>
      <c r="C245" s="9" t="s">
        <v>326</v>
      </c>
      <c r="D245" s="8"/>
      <c r="E245" s="8"/>
      <c r="F245" s="8"/>
      <c r="G245" s="57">
        <v>4401.28</v>
      </c>
      <c r="H245" s="13">
        <v>6000</v>
      </c>
      <c r="I245" s="4">
        <v>5673.69</v>
      </c>
      <c r="J245" s="7">
        <v>4821.6499999999996</v>
      </c>
      <c r="K245" s="7">
        <v>4486.92</v>
      </c>
    </row>
    <row r="246" spans="2:16">
      <c r="B246" s="39"/>
      <c r="C246" s="9" t="s">
        <v>325</v>
      </c>
      <c r="D246" s="8"/>
      <c r="E246" s="8"/>
      <c r="F246" s="8"/>
      <c r="G246" s="57">
        <v>206.83</v>
      </c>
      <c r="H246" s="13">
        <v>206.83</v>
      </c>
      <c r="I246" s="7">
        <v>206.83</v>
      </c>
      <c r="J246" s="7">
        <v>137.54</v>
      </c>
      <c r="K246" s="7">
        <v>650.35</v>
      </c>
    </row>
    <row r="247" spans="2:16">
      <c r="B247" s="39"/>
      <c r="C247" s="9" t="s">
        <v>324</v>
      </c>
      <c r="D247" s="8"/>
      <c r="E247" s="8"/>
      <c r="F247" s="8"/>
      <c r="G247" s="57">
        <v>0</v>
      </c>
      <c r="H247" s="13">
        <v>0</v>
      </c>
      <c r="I247" s="4">
        <v>0</v>
      </c>
      <c r="J247" s="7">
        <v>828.26</v>
      </c>
      <c r="K247" s="7">
        <v>415.93</v>
      </c>
    </row>
    <row r="248" spans="2:16">
      <c r="B248" s="39"/>
      <c r="C248" s="9" t="s">
        <v>323</v>
      </c>
      <c r="D248" s="8"/>
      <c r="E248" s="8"/>
      <c r="F248" s="8"/>
      <c r="G248" s="57">
        <f>H248*0.91</f>
        <v>2135.5334000000003</v>
      </c>
      <c r="H248" s="13">
        <v>2346.7400000000002</v>
      </c>
      <c r="I248" s="4">
        <v>1175.31</v>
      </c>
      <c r="J248" s="7">
        <v>245.22</v>
      </c>
      <c r="K248" s="7">
        <v>184.66</v>
      </c>
    </row>
    <row r="249" spans="2:16">
      <c r="B249" s="39"/>
      <c r="C249" s="9" t="s">
        <v>322</v>
      </c>
      <c r="D249" s="8"/>
      <c r="E249" s="8"/>
      <c r="F249" s="8"/>
      <c r="G249" s="57">
        <v>0</v>
      </c>
      <c r="H249" s="13">
        <v>0</v>
      </c>
      <c r="I249" s="4">
        <v>0</v>
      </c>
      <c r="J249" s="7">
        <v>393.64</v>
      </c>
      <c r="K249" s="7">
        <v>4101.45</v>
      </c>
    </row>
    <row r="250" spans="2:16">
      <c r="B250" s="39"/>
      <c r="C250" s="9" t="s">
        <v>321</v>
      </c>
      <c r="D250" s="8"/>
      <c r="E250" s="8"/>
      <c r="F250" s="8"/>
      <c r="G250" s="57">
        <v>0</v>
      </c>
      <c r="H250" s="13">
        <v>0</v>
      </c>
      <c r="I250" s="4">
        <v>0</v>
      </c>
      <c r="J250" s="7">
        <v>4770.74</v>
      </c>
      <c r="K250" s="7">
        <v>8908</v>
      </c>
    </row>
    <row r="251" spans="2:16">
      <c r="B251" s="39"/>
      <c r="C251" s="9" t="s">
        <v>320</v>
      </c>
      <c r="D251" s="8"/>
      <c r="E251" s="8"/>
      <c r="F251" s="8"/>
      <c r="G251" s="57">
        <v>0</v>
      </c>
      <c r="H251" s="13">
        <v>0</v>
      </c>
      <c r="I251" s="4">
        <v>38.14</v>
      </c>
      <c r="J251" s="7">
        <v>54.5</v>
      </c>
      <c r="K251" s="7">
        <v>180.45</v>
      </c>
    </row>
    <row r="252" spans="2:16">
      <c r="B252" s="39"/>
      <c r="C252" s="9" t="s">
        <v>319</v>
      </c>
      <c r="D252" s="8"/>
      <c r="E252" s="8"/>
      <c r="F252" s="8"/>
      <c r="G252" s="57">
        <v>13600</v>
      </c>
      <c r="H252" s="13">
        <v>13600</v>
      </c>
      <c r="I252" s="4">
        <v>805.72</v>
      </c>
      <c r="J252" s="7">
        <v>1755.96</v>
      </c>
      <c r="K252" s="7">
        <v>2822.83</v>
      </c>
    </row>
    <row r="253" spans="2:16">
      <c r="B253" s="39"/>
      <c r="C253" s="9" t="s">
        <v>318</v>
      </c>
      <c r="D253" s="8"/>
      <c r="E253" s="8"/>
      <c r="F253" s="8"/>
      <c r="G253" s="57">
        <v>1200</v>
      </c>
      <c r="H253" s="13">
        <v>1200</v>
      </c>
      <c r="I253" s="4">
        <v>0</v>
      </c>
      <c r="J253" s="7">
        <v>0</v>
      </c>
      <c r="K253" s="7">
        <v>0</v>
      </c>
    </row>
    <row r="254" spans="2:16">
      <c r="B254" s="39"/>
      <c r="C254" s="9" t="s">
        <v>317</v>
      </c>
      <c r="D254" s="8"/>
      <c r="E254" s="8"/>
      <c r="F254" s="8"/>
      <c r="G254" s="57">
        <v>3120</v>
      </c>
      <c r="H254" s="13">
        <v>6240</v>
      </c>
      <c r="I254" s="4">
        <v>0</v>
      </c>
      <c r="J254" s="7">
        <v>0</v>
      </c>
      <c r="K254" s="7">
        <v>0</v>
      </c>
    </row>
    <row r="255" spans="2:16">
      <c r="B255" s="39"/>
      <c r="C255" s="9" t="s">
        <v>316</v>
      </c>
      <c r="D255" s="8"/>
      <c r="E255" s="8"/>
      <c r="F255" s="8"/>
      <c r="G255" s="57">
        <v>1500</v>
      </c>
      <c r="H255" s="13">
        <v>1500</v>
      </c>
      <c r="I255" s="4">
        <v>0</v>
      </c>
      <c r="J255" s="7">
        <v>0</v>
      </c>
      <c r="K255" s="7">
        <v>0</v>
      </c>
    </row>
    <row r="256" spans="2:16">
      <c r="B256" s="39"/>
      <c r="C256" s="9" t="s">
        <v>315</v>
      </c>
      <c r="D256" s="8"/>
      <c r="E256" s="8"/>
      <c r="F256" s="8"/>
      <c r="G256" s="57">
        <v>0</v>
      </c>
      <c r="H256" s="13">
        <v>0</v>
      </c>
      <c r="I256" s="4">
        <v>0</v>
      </c>
      <c r="J256" s="7">
        <v>132.4</v>
      </c>
      <c r="K256" s="7">
        <v>56.12</v>
      </c>
    </row>
    <row r="257" spans="2:11">
      <c r="B257" s="39"/>
      <c r="C257" s="9" t="s">
        <v>314</v>
      </c>
      <c r="D257" s="8"/>
      <c r="E257" s="8"/>
      <c r="F257" s="8"/>
      <c r="G257" s="57">
        <v>22993.920000000002</v>
      </c>
      <c r="H257" s="13">
        <v>22993.920000000002</v>
      </c>
      <c r="I257" s="4">
        <v>21652.47</v>
      </c>
      <c r="J257" s="7">
        <v>19079.45</v>
      </c>
      <c r="K257" s="7">
        <v>0</v>
      </c>
    </row>
    <row r="258" spans="2:11">
      <c r="B258" s="39"/>
      <c r="C258" s="9" t="s">
        <v>313</v>
      </c>
      <c r="D258" s="8"/>
      <c r="E258" s="8"/>
      <c r="F258" s="8"/>
      <c r="G258" s="57">
        <v>0</v>
      </c>
      <c r="H258" s="13">
        <v>0</v>
      </c>
      <c r="I258" s="4">
        <v>0</v>
      </c>
      <c r="J258" s="7">
        <v>54.5</v>
      </c>
      <c r="K258" s="7">
        <v>0</v>
      </c>
    </row>
    <row r="259" spans="2:11">
      <c r="B259" s="39"/>
      <c r="C259" s="9" t="s">
        <v>312</v>
      </c>
      <c r="D259" s="8"/>
      <c r="E259" s="8"/>
      <c r="F259" s="8"/>
      <c r="G259" s="57">
        <v>0</v>
      </c>
      <c r="H259" s="13">
        <v>0</v>
      </c>
      <c r="I259" s="4">
        <v>0</v>
      </c>
      <c r="J259" s="7">
        <v>54.5</v>
      </c>
      <c r="K259" s="7">
        <v>0</v>
      </c>
    </row>
    <row r="260" spans="2:11">
      <c r="B260" s="39"/>
      <c r="C260" s="9" t="s">
        <v>311</v>
      </c>
      <c r="D260" s="8"/>
      <c r="E260" s="8"/>
      <c r="F260" s="8"/>
      <c r="G260" s="52">
        <v>0</v>
      </c>
      <c r="H260" s="14">
        <v>53.46</v>
      </c>
      <c r="I260" s="4">
        <v>53.46</v>
      </c>
      <c r="J260" s="7">
        <v>766.68</v>
      </c>
      <c r="K260" s="7">
        <v>0</v>
      </c>
    </row>
    <row r="261" spans="2:11">
      <c r="B261" s="39"/>
      <c r="C261" s="9" t="s">
        <v>310</v>
      </c>
      <c r="D261" s="8"/>
      <c r="E261" s="8"/>
      <c r="F261" s="8"/>
      <c r="G261" s="52">
        <v>830</v>
      </c>
      <c r="H261" s="14">
        <v>930.45</v>
      </c>
      <c r="I261" s="4">
        <v>930.45</v>
      </c>
      <c r="J261" s="7">
        <v>1191.42</v>
      </c>
      <c r="K261" s="7">
        <v>0</v>
      </c>
    </row>
    <row r="262" spans="2:11">
      <c r="B262" s="39"/>
      <c r="C262" s="9" t="s">
        <v>309</v>
      </c>
      <c r="D262" s="8"/>
      <c r="E262" s="8"/>
      <c r="F262" s="8"/>
      <c r="G262" s="52">
        <v>100</v>
      </c>
      <c r="H262" s="14">
        <v>206.14</v>
      </c>
      <c r="I262" s="4">
        <v>206.14</v>
      </c>
      <c r="J262" s="7">
        <v>1315.42</v>
      </c>
      <c r="K262" s="7">
        <v>0</v>
      </c>
    </row>
    <row r="263" spans="2:11">
      <c r="B263" s="39"/>
      <c r="C263" s="9" t="s">
        <v>308</v>
      </c>
      <c r="D263" s="8"/>
      <c r="E263" s="8"/>
      <c r="F263" s="8"/>
      <c r="G263" s="57">
        <f>H263*0.91</f>
        <v>2912</v>
      </c>
      <c r="H263" s="13">
        <v>3200</v>
      </c>
      <c r="I263" s="4">
        <v>0</v>
      </c>
      <c r="J263" s="7">
        <v>54.5</v>
      </c>
      <c r="K263" s="7">
        <v>0</v>
      </c>
    </row>
    <row r="264" spans="2:11">
      <c r="B264" s="39"/>
      <c r="C264" s="9" t="s">
        <v>307</v>
      </c>
      <c r="D264" s="8"/>
      <c r="E264" s="8"/>
      <c r="F264" s="8"/>
      <c r="G264" s="57">
        <v>0</v>
      </c>
      <c r="H264" s="13">
        <v>0</v>
      </c>
      <c r="I264" s="4">
        <v>0</v>
      </c>
      <c r="J264" s="7">
        <v>54.5</v>
      </c>
      <c r="K264" s="7">
        <v>0</v>
      </c>
    </row>
    <row r="265" spans="2:11">
      <c r="B265" s="39"/>
      <c r="C265" s="9" t="s">
        <v>306</v>
      </c>
      <c r="D265" s="8"/>
      <c r="E265" s="8"/>
      <c r="F265" s="8"/>
      <c r="G265" s="57">
        <v>3500</v>
      </c>
      <c r="H265" s="13">
        <v>4133.0300000000007</v>
      </c>
      <c r="I265" s="4">
        <v>2817.34</v>
      </c>
      <c r="J265" s="7">
        <v>109</v>
      </c>
      <c r="K265" s="7">
        <v>0</v>
      </c>
    </row>
    <row r="266" spans="2:11">
      <c r="B266" s="39"/>
      <c r="C266" s="9" t="s">
        <v>305</v>
      </c>
      <c r="D266" s="8"/>
      <c r="E266" s="8"/>
      <c r="F266" s="8"/>
      <c r="G266" s="52">
        <v>0</v>
      </c>
      <c r="H266" s="14">
        <v>287.19</v>
      </c>
      <c r="I266" s="4">
        <v>287.19</v>
      </c>
      <c r="J266" s="7">
        <v>54.5</v>
      </c>
      <c r="K266" s="7">
        <v>0</v>
      </c>
    </row>
    <row r="267" spans="2:11">
      <c r="B267" s="39"/>
      <c r="C267" s="9" t="s">
        <v>304</v>
      </c>
      <c r="D267" s="8"/>
      <c r="E267" s="8"/>
      <c r="F267" s="8"/>
      <c r="G267" s="57">
        <v>0</v>
      </c>
      <c r="H267" s="13">
        <v>0</v>
      </c>
      <c r="I267" s="4">
        <v>0</v>
      </c>
      <c r="J267" s="7">
        <v>218.03</v>
      </c>
      <c r="K267" s="7">
        <v>0</v>
      </c>
    </row>
    <row r="268" spans="2:11">
      <c r="B268" s="39"/>
      <c r="C268" s="9" t="s">
        <v>303</v>
      </c>
      <c r="D268" s="8"/>
      <c r="E268" s="8"/>
      <c r="F268" s="8"/>
      <c r="G268" s="57">
        <v>0</v>
      </c>
      <c r="H268" s="13">
        <v>0</v>
      </c>
      <c r="I268" s="4">
        <v>0</v>
      </c>
      <c r="J268" s="7">
        <v>218.03</v>
      </c>
      <c r="K268" s="7">
        <v>0</v>
      </c>
    </row>
    <row r="269" spans="2:11">
      <c r="B269" s="39"/>
      <c r="C269" s="9" t="s">
        <v>302</v>
      </c>
      <c r="D269" s="8"/>
      <c r="E269" s="8"/>
      <c r="F269" s="8"/>
      <c r="G269" s="52">
        <v>0</v>
      </c>
      <c r="H269" s="14">
        <v>53.46</v>
      </c>
      <c r="I269" s="4">
        <v>53.46</v>
      </c>
      <c r="J269" s="7">
        <v>1402.32</v>
      </c>
      <c r="K269" s="7">
        <v>0</v>
      </c>
    </row>
    <row r="270" spans="2:11">
      <c r="B270" s="39"/>
      <c r="C270" s="9" t="s">
        <v>301</v>
      </c>
      <c r="D270" s="8"/>
      <c r="E270" s="8"/>
      <c r="F270" s="8"/>
      <c r="G270" s="57">
        <v>0</v>
      </c>
      <c r="H270" s="13">
        <v>0</v>
      </c>
      <c r="I270" s="4">
        <v>0</v>
      </c>
      <c r="J270" s="7">
        <v>85.6</v>
      </c>
      <c r="K270" s="7">
        <v>0</v>
      </c>
    </row>
    <row r="271" spans="2:11">
      <c r="B271" s="39"/>
      <c r="C271" s="9" t="s">
        <v>300</v>
      </c>
      <c r="D271" s="8"/>
      <c r="E271" s="8"/>
      <c r="F271" s="8"/>
      <c r="G271" s="57">
        <v>24513.360000000001</v>
      </c>
      <c r="H271" s="13">
        <v>24513.360000000001</v>
      </c>
      <c r="I271" s="4">
        <v>22382.67</v>
      </c>
      <c r="J271" s="7">
        <v>6013.72</v>
      </c>
      <c r="K271" s="7">
        <v>0</v>
      </c>
    </row>
    <row r="272" spans="2:11">
      <c r="B272" s="39"/>
      <c r="C272" s="9" t="s">
        <v>299</v>
      </c>
      <c r="D272" s="8"/>
      <c r="E272" s="8"/>
      <c r="F272" s="8"/>
      <c r="G272" s="57">
        <v>0</v>
      </c>
      <c r="H272" s="13">
        <v>0</v>
      </c>
      <c r="I272" s="4">
        <v>0</v>
      </c>
      <c r="J272" s="7">
        <v>386</v>
      </c>
      <c r="K272" s="7">
        <v>0</v>
      </c>
    </row>
    <row r="273" spans="2:11">
      <c r="B273" s="39"/>
      <c r="C273" s="9" t="s">
        <v>298</v>
      </c>
      <c r="D273" s="8"/>
      <c r="E273" s="8"/>
      <c r="F273" s="8"/>
      <c r="G273" s="57">
        <v>0</v>
      </c>
      <c r="H273" s="13">
        <v>0</v>
      </c>
      <c r="I273" s="7">
        <v>0</v>
      </c>
      <c r="J273" s="7">
        <v>0</v>
      </c>
      <c r="K273" s="7">
        <v>13789.34</v>
      </c>
    </row>
    <row r="274" spans="2:11">
      <c r="B274" s="39"/>
      <c r="C274" s="9" t="s">
        <v>297</v>
      </c>
      <c r="D274" s="8"/>
      <c r="E274" s="8"/>
      <c r="F274" s="8"/>
      <c r="G274" s="57">
        <v>0</v>
      </c>
      <c r="H274" s="13">
        <v>0</v>
      </c>
      <c r="I274" s="7">
        <v>0</v>
      </c>
      <c r="J274" s="7">
        <v>0</v>
      </c>
      <c r="K274" s="7">
        <v>83.11</v>
      </c>
    </row>
    <row r="275" spans="2:11">
      <c r="B275" s="39"/>
      <c r="C275" s="9" t="s">
        <v>296</v>
      </c>
      <c r="D275" s="8"/>
      <c r="E275" s="8"/>
      <c r="F275" s="8"/>
      <c r="G275" s="57">
        <v>0</v>
      </c>
      <c r="H275" s="13">
        <v>0</v>
      </c>
      <c r="I275" s="7">
        <v>0</v>
      </c>
      <c r="J275" s="7">
        <v>0</v>
      </c>
      <c r="K275" s="7">
        <v>10538.82</v>
      </c>
    </row>
    <row r="276" spans="2:11">
      <c r="B276" s="39"/>
      <c r="C276" s="9" t="s">
        <v>295</v>
      </c>
      <c r="D276" s="8"/>
      <c r="E276" s="8"/>
      <c r="F276" s="8"/>
      <c r="G276" s="57">
        <v>0</v>
      </c>
      <c r="H276" s="13">
        <v>0</v>
      </c>
      <c r="I276" s="7">
        <v>0</v>
      </c>
      <c r="J276" s="7">
        <v>0</v>
      </c>
      <c r="K276" s="7">
        <v>1202.99</v>
      </c>
    </row>
    <row r="277" spans="2:11">
      <c r="B277" s="39"/>
      <c r="C277" s="9" t="s">
        <v>294</v>
      </c>
      <c r="D277" s="8"/>
      <c r="E277" s="8"/>
      <c r="F277" s="8"/>
      <c r="G277" s="57">
        <v>0</v>
      </c>
      <c r="H277" s="13">
        <v>0</v>
      </c>
      <c r="I277" s="7">
        <v>0</v>
      </c>
      <c r="J277" s="7">
        <v>0</v>
      </c>
      <c r="K277" s="7">
        <v>184.66</v>
      </c>
    </row>
    <row r="278" spans="2:11">
      <c r="B278" s="39"/>
      <c r="C278" s="9" t="s">
        <v>293</v>
      </c>
      <c r="D278" s="8"/>
      <c r="E278" s="8"/>
      <c r="F278" s="8"/>
      <c r="G278" s="57">
        <v>0</v>
      </c>
      <c r="H278" s="13">
        <v>0</v>
      </c>
      <c r="I278" s="7">
        <v>0</v>
      </c>
      <c r="J278" s="7">
        <v>0</v>
      </c>
      <c r="K278" s="7">
        <v>184.66</v>
      </c>
    </row>
    <row r="279" spans="2:11">
      <c r="B279" s="39"/>
      <c r="C279" s="9" t="s">
        <v>292</v>
      </c>
      <c r="D279" s="8"/>
      <c r="E279" s="8"/>
      <c r="F279" s="8"/>
      <c r="G279" s="57">
        <v>0</v>
      </c>
      <c r="H279" s="13">
        <v>0</v>
      </c>
      <c r="I279" s="7">
        <v>0</v>
      </c>
      <c r="J279" s="7">
        <v>0</v>
      </c>
      <c r="K279" s="7">
        <v>1027.3599999999999</v>
      </c>
    </row>
    <row r="280" spans="2:11">
      <c r="B280" s="39"/>
      <c r="C280" s="9" t="s">
        <v>291</v>
      </c>
      <c r="D280" s="8"/>
      <c r="E280" s="8"/>
      <c r="F280" s="8"/>
      <c r="G280" s="57">
        <v>0</v>
      </c>
      <c r="H280" s="13">
        <v>0</v>
      </c>
      <c r="I280" s="7">
        <v>0</v>
      </c>
      <c r="J280" s="7">
        <v>0</v>
      </c>
      <c r="K280" s="7">
        <v>5090.25</v>
      </c>
    </row>
    <row r="281" spans="2:11">
      <c r="B281" s="39"/>
      <c r="C281" s="9" t="s">
        <v>290</v>
      </c>
      <c r="D281" s="8"/>
      <c r="E281" s="8"/>
      <c r="F281" s="8"/>
      <c r="G281" s="57">
        <v>0</v>
      </c>
      <c r="H281" s="13">
        <v>0</v>
      </c>
      <c r="I281" s="7">
        <v>0</v>
      </c>
      <c r="J281" s="7">
        <v>0</v>
      </c>
      <c r="K281" s="7">
        <v>304.62</v>
      </c>
    </row>
    <row r="282" spans="2:11">
      <c r="B282" s="39"/>
      <c r="C282" s="43" t="s">
        <v>289</v>
      </c>
      <c r="G282" s="59">
        <v>120</v>
      </c>
      <c r="H282" s="15">
        <v>257.61</v>
      </c>
      <c r="I282" s="4">
        <v>257.61</v>
      </c>
      <c r="J282" s="7">
        <v>0</v>
      </c>
      <c r="K282" s="7">
        <v>0</v>
      </c>
    </row>
    <row r="283" spans="2:11">
      <c r="B283" s="39"/>
      <c r="C283" s="43" t="s">
        <v>288</v>
      </c>
      <c r="G283" s="59">
        <v>81.599999999999994</v>
      </c>
      <c r="H283" s="15">
        <v>81.599999999999994</v>
      </c>
      <c r="I283" s="4">
        <v>81.599999999999994</v>
      </c>
      <c r="J283" s="7">
        <v>0</v>
      </c>
      <c r="K283" s="7">
        <v>0</v>
      </c>
    </row>
    <row r="284" spans="2:11">
      <c r="B284" s="39"/>
      <c r="C284" s="43" t="s">
        <v>287</v>
      </c>
      <c r="G284" s="59">
        <v>0</v>
      </c>
      <c r="H284" s="15">
        <v>53.46</v>
      </c>
      <c r="I284" s="4">
        <v>53.46</v>
      </c>
      <c r="J284" s="7">
        <v>0</v>
      </c>
      <c r="K284" s="7">
        <v>0</v>
      </c>
    </row>
    <row r="285" spans="2:11">
      <c r="B285" s="39"/>
      <c r="C285" s="43" t="s">
        <v>286</v>
      </c>
      <c r="G285" s="59">
        <v>0</v>
      </c>
      <c r="H285" s="15">
        <v>53.46</v>
      </c>
      <c r="I285" s="4">
        <v>53.46</v>
      </c>
      <c r="J285" s="7">
        <v>0</v>
      </c>
      <c r="K285" s="7">
        <v>0</v>
      </c>
    </row>
    <row r="286" spans="2:11">
      <c r="B286" s="39"/>
      <c r="C286" s="43" t="s">
        <v>285</v>
      </c>
      <c r="G286" s="59">
        <v>0</v>
      </c>
      <c r="H286" s="15">
        <v>86.16</v>
      </c>
      <c r="I286" s="4">
        <v>86.16</v>
      </c>
      <c r="J286" s="7">
        <v>0</v>
      </c>
      <c r="K286" s="7">
        <v>0</v>
      </c>
    </row>
    <row r="287" spans="2:11">
      <c r="B287" s="39"/>
      <c r="C287" s="43" t="s">
        <v>284</v>
      </c>
      <c r="G287" s="59">
        <v>0</v>
      </c>
      <c r="H287" s="15">
        <v>287.19</v>
      </c>
      <c r="I287" s="4">
        <v>287.19</v>
      </c>
      <c r="J287" s="7">
        <v>0</v>
      </c>
      <c r="K287" s="7">
        <v>0</v>
      </c>
    </row>
    <row r="288" spans="2:11">
      <c r="B288" s="39"/>
      <c r="C288" s="43" t="s">
        <v>283</v>
      </c>
      <c r="G288" s="59">
        <v>0</v>
      </c>
      <c r="H288" s="15">
        <v>53.46</v>
      </c>
      <c r="I288" s="4">
        <v>53.46</v>
      </c>
      <c r="J288" s="7">
        <v>0</v>
      </c>
      <c r="K288" s="7">
        <v>0</v>
      </c>
    </row>
    <row r="289" spans="2:11">
      <c r="B289" s="39"/>
      <c r="C289" s="43" t="s">
        <v>282</v>
      </c>
      <c r="G289" s="59">
        <v>0</v>
      </c>
      <c r="H289" s="15">
        <v>53.46</v>
      </c>
      <c r="I289" s="4">
        <v>53.46</v>
      </c>
      <c r="J289" s="7">
        <v>0</v>
      </c>
      <c r="K289" s="7">
        <v>0</v>
      </c>
    </row>
    <row r="290" spans="2:11">
      <c r="B290" s="39"/>
      <c r="C290" s="43" t="s">
        <v>281</v>
      </c>
      <c r="G290" s="59">
        <v>0</v>
      </c>
      <c r="H290" s="15">
        <v>401</v>
      </c>
      <c r="I290" s="4">
        <v>401</v>
      </c>
      <c r="J290" s="7">
        <v>0</v>
      </c>
      <c r="K290" s="7">
        <v>0</v>
      </c>
    </row>
    <row r="291" spans="2:11">
      <c r="B291" s="39"/>
      <c r="C291" s="43" t="s">
        <v>280</v>
      </c>
      <c r="G291" s="59">
        <v>369.54</v>
      </c>
      <c r="H291" s="15">
        <v>369.54</v>
      </c>
      <c r="I291" s="4">
        <v>369.54</v>
      </c>
      <c r="J291" s="7">
        <v>0</v>
      </c>
      <c r="K291" s="7">
        <v>0</v>
      </c>
    </row>
    <row r="292" spans="2:11">
      <c r="B292" s="39"/>
      <c r="C292" s="43" t="s">
        <v>279</v>
      </c>
      <c r="G292" s="57">
        <v>0</v>
      </c>
      <c r="H292" s="13">
        <v>0</v>
      </c>
      <c r="I292" s="4">
        <v>615.94000000000005</v>
      </c>
      <c r="J292" s="7">
        <v>0</v>
      </c>
      <c r="K292" s="7">
        <v>0</v>
      </c>
    </row>
    <row r="293" spans="2:11">
      <c r="B293" s="39"/>
      <c r="C293" s="43" t="s">
        <v>278</v>
      </c>
      <c r="G293" s="52">
        <v>0</v>
      </c>
      <c r="H293" s="14">
        <v>53.46</v>
      </c>
      <c r="I293" s="4">
        <v>53.46</v>
      </c>
      <c r="J293" s="7">
        <v>0</v>
      </c>
      <c r="K293" s="7">
        <v>0</v>
      </c>
    </row>
    <row r="294" spans="2:11">
      <c r="B294" s="39"/>
      <c r="C294" s="43" t="s">
        <v>277</v>
      </c>
      <c r="G294" s="52">
        <v>243.34</v>
      </c>
      <c r="H294" s="14">
        <v>243.34</v>
      </c>
      <c r="I294" s="4">
        <v>243.34</v>
      </c>
      <c r="J294" s="7">
        <v>0</v>
      </c>
      <c r="K294" s="7">
        <v>0</v>
      </c>
    </row>
    <row r="295" spans="2:11">
      <c r="B295" s="39"/>
      <c r="C295" s="43" t="s">
        <v>276</v>
      </c>
      <c r="G295" s="52">
        <v>225.88</v>
      </c>
      <c r="H295" s="14">
        <v>225.88</v>
      </c>
      <c r="I295" s="4">
        <v>225.88</v>
      </c>
      <c r="J295" s="7">
        <v>0</v>
      </c>
      <c r="K295" s="7">
        <v>0</v>
      </c>
    </row>
    <row r="296" spans="2:11">
      <c r="B296" s="39"/>
      <c r="C296" s="43" t="s">
        <v>275</v>
      </c>
      <c r="G296" s="52">
        <v>212.77</v>
      </c>
      <c r="H296" s="14">
        <v>212.77</v>
      </c>
      <c r="I296" s="4">
        <v>212.77</v>
      </c>
      <c r="J296" s="7">
        <v>0</v>
      </c>
      <c r="K296" s="7">
        <v>0</v>
      </c>
    </row>
    <row r="297" spans="2:11">
      <c r="B297" s="39"/>
      <c r="C297" s="43" t="s">
        <v>274</v>
      </c>
      <c r="G297" s="57">
        <v>5000</v>
      </c>
      <c r="H297" s="13">
        <v>5000</v>
      </c>
      <c r="I297" s="4">
        <v>4012.48</v>
      </c>
      <c r="J297" s="7">
        <v>0</v>
      </c>
      <c r="K297" s="7">
        <v>0</v>
      </c>
    </row>
    <row r="298" spans="2:11">
      <c r="B298" s="39"/>
      <c r="C298" s="43" t="s">
        <v>273</v>
      </c>
      <c r="G298" s="57">
        <v>5500</v>
      </c>
      <c r="H298" s="13">
        <v>5500</v>
      </c>
      <c r="I298" s="4">
        <v>5398.06</v>
      </c>
      <c r="J298" s="7">
        <v>0</v>
      </c>
      <c r="K298" s="7">
        <v>0</v>
      </c>
    </row>
    <row r="299" spans="2:11">
      <c r="B299" s="39"/>
      <c r="C299" s="43" t="s">
        <v>272</v>
      </c>
      <c r="G299" s="57">
        <v>2200</v>
      </c>
      <c r="H299" s="13">
        <v>2200</v>
      </c>
      <c r="I299" s="4">
        <v>2060.54</v>
      </c>
      <c r="J299" s="7">
        <v>0</v>
      </c>
      <c r="K299" s="7">
        <v>0</v>
      </c>
    </row>
    <row r="300" spans="2:11">
      <c r="B300" s="39"/>
      <c r="C300" s="43" t="s">
        <v>271</v>
      </c>
      <c r="G300" s="57">
        <v>500</v>
      </c>
      <c r="H300" s="13">
        <v>500</v>
      </c>
      <c r="I300" s="4">
        <v>395.38</v>
      </c>
      <c r="J300" s="7">
        <v>0</v>
      </c>
      <c r="K300" s="7">
        <v>0</v>
      </c>
    </row>
    <row r="301" spans="2:11">
      <c r="B301" s="39"/>
      <c r="C301" s="43" t="s">
        <v>270</v>
      </c>
      <c r="G301" s="57">
        <v>1500</v>
      </c>
      <c r="H301" s="13">
        <v>1500</v>
      </c>
      <c r="I301" s="4">
        <v>1260.3599999999999</v>
      </c>
      <c r="J301" s="7">
        <v>0</v>
      </c>
      <c r="K301" s="7">
        <v>0</v>
      </c>
    </row>
    <row r="302" spans="2:11">
      <c r="B302" s="39"/>
      <c r="C302" s="43" t="s">
        <v>269</v>
      </c>
      <c r="G302" s="57">
        <v>6000</v>
      </c>
      <c r="H302" s="13">
        <v>6000</v>
      </c>
      <c r="I302" s="4">
        <v>5837.87</v>
      </c>
      <c r="J302" s="7">
        <v>0</v>
      </c>
      <c r="K302" s="7">
        <v>0</v>
      </c>
    </row>
    <row r="303" spans="2:11">
      <c r="B303" s="39"/>
      <c r="C303" s="43" t="s">
        <v>268</v>
      </c>
      <c r="G303" s="52">
        <v>215.58</v>
      </c>
      <c r="H303" s="14">
        <v>215.58</v>
      </c>
      <c r="I303" s="4">
        <v>215.58</v>
      </c>
      <c r="J303" s="7">
        <v>0</v>
      </c>
      <c r="K303" s="7">
        <v>0</v>
      </c>
    </row>
    <row r="304" spans="2:11">
      <c r="B304" s="39"/>
      <c r="C304" s="43" t="s">
        <v>267</v>
      </c>
      <c r="G304" s="57">
        <v>3812.22</v>
      </c>
      <c r="H304" s="13">
        <v>3812.22</v>
      </c>
      <c r="I304" s="4">
        <v>1054.68</v>
      </c>
      <c r="J304" s="7">
        <v>0</v>
      </c>
      <c r="K304" s="7">
        <v>0</v>
      </c>
    </row>
    <row r="305" spans="2:11">
      <c r="B305" s="39"/>
      <c r="C305" s="43" t="s">
        <v>266</v>
      </c>
      <c r="G305" s="57">
        <v>503.09</v>
      </c>
      <c r="H305" s="13">
        <v>503.09</v>
      </c>
      <c r="I305" s="4">
        <v>503.09</v>
      </c>
      <c r="J305" s="7">
        <v>0</v>
      </c>
      <c r="K305" s="7">
        <v>0</v>
      </c>
    </row>
    <row r="306" spans="2:11">
      <c r="B306" s="39"/>
      <c r="C306" s="43" t="s">
        <v>265</v>
      </c>
      <c r="G306" s="57">
        <v>9097.6</v>
      </c>
      <c r="H306" s="13">
        <v>9097.6</v>
      </c>
      <c r="I306" s="4">
        <v>0</v>
      </c>
      <c r="J306" s="7">
        <v>0</v>
      </c>
      <c r="K306" s="7">
        <v>0</v>
      </c>
    </row>
    <row r="307" spans="2:11">
      <c r="B307" s="39"/>
      <c r="C307" s="9" t="s">
        <v>264</v>
      </c>
      <c r="D307" s="8"/>
      <c r="E307" s="8"/>
      <c r="F307" s="8"/>
      <c r="G307" s="57">
        <v>19000</v>
      </c>
      <c r="H307" s="13">
        <v>17989.68</v>
      </c>
      <c r="I307" s="4">
        <v>5281.68</v>
      </c>
      <c r="J307" s="7">
        <v>0</v>
      </c>
      <c r="K307" s="7">
        <v>0</v>
      </c>
    </row>
    <row r="308" spans="2:11">
      <c r="B308" s="39"/>
      <c r="C308" s="9" t="s">
        <v>263</v>
      </c>
      <c r="D308" s="8"/>
      <c r="E308" s="8"/>
      <c r="F308" s="8"/>
      <c r="G308" s="57">
        <v>10000</v>
      </c>
      <c r="H308" s="13">
        <v>10000</v>
      </c>
      <c r="I308" s="4">
        <v>0</v>
      </c>
      <c r="J308" s="7">
        <v>0</v>
      </c>
      <c r="K308" s="7">
        <v>0</v>
      </c>
    </row>
    <row r="309" spans="2:11">
      <c r="B309" s="39"/>
      <c r="C309" s="9" t="s">
        <v>262</v>
      </c>
      <c r="D309" s="8"/>
      <c r="E309" s="8"/>
      <c r="F309" s="8"/>
      <c r="G309" s="57">
        <v>21600</v>
      </c>
      <c r="H309" s="13">
        <v>23712.42</v>
      </c>
      <c r="I309" s="4">
        <v>0</v>
      </c>
      <c r="J309" s="7">
        <v>0</v>
      </c>
      <c r="K309" s="7">
        <v>0</v>
      </c>
    </row>
    <row r="310" spans="2:11">
      <c r="B310" s="39"/>
      <c r="C310" s="9" t="s">
        <v>261</v>
      </c>
      <c r="D310" s="8"/>
      <c r="E310" s="8"/>
      <c r="F310" s="8"/>
      <c r="G310" s="57">
        <v>1152</v>
      </c>
      <c r="H310" s="13">
        <v>1152</v>
      </c>
      <c r="I310" s="4">
        <v>0</v>
      </c>
      <c r="J310" s="7">
        <v>0</v>
      </c>
      <c r="K310" s="7">
        <v>0</v>
      </c>
    </row>
    <row r="311" spans="2:11">
      <c r="B311" s="39"/>
      <c r="C311" s="9" t="s">
        <v>260</v>
      </c>
      <c r="D311" s="8"/>
      <c r="E311" s="8"/>
      <c r="F311" s="8"/>
      <c r="G311" s="57">
        <v>5685.12</v>
      </c>
      <c r="H311" s="13">
        <v>5685.12</v>
      </c>
      <c r="I311" s="4">
        <v>3475.74</v>
      </c>
      <c r="J311" s="7">
        <v>0</v>
      </c>
      <c r="K311" s="7">
        <v>0</v>
      </c>
    </row>
    <row r="312" spans="2:11">
      <c r="B312" s="37"/>
      <c r="C312" s="38" t="s">
        <v>259</v>
      </c>
      <c r="D312" s="28"/>
      <c r="E312" s="28"/>
      <c r="F312" s="28"/>
      <c r="G312" s="53">
        <f>SUM(G313)</f>
        <v>0</v>
      </c>
      <c r="H312" s="11">
        <f>SUM(H313)</f>
        <v>0</v>
      </c>
      <c r="I312" s="11">
        <f>SUM(I313)</f>
        <v>1773.16</v>
      </c>
      <c r="J312" s="5">
        <f>SUM(J313)</f>
        <v>636.41999999999996</v>
      </c>
      <c r="K312" s="5">
        <f>SUM(K313)</f>
        <v>12250.05</v>
      </c>
    </row>
    <row r="313" spans="2:11">
      <c r="B313" s="40"/>
      <c r="C313" s="41" t="s">
        <v>258</v>
      </c>
      <c r="D313" s="32"/>
      <c r="E313" s="32"/>
      <c r="F313" s="32"/>
      <c r="G313" s="62">
        <v>0</v>
      </c>
      <c r="H313" s="12">
        <v>0</v>
      </c>
      <c r="I313" s="12">
        <v>1773.16</v>
      </c>
      <c r="J313" s="12">
        <v>636.41999999999996</v>
      </c>
      <c r="K313" s="12">
        <v>12250.05</v>
      </c>
    </row>
    <row r="314" spans="2:11">
      <c r="C314" s="18" t="s">
        <v>257</v>
      </c>
      <c r="D314" s="25"/>
      <c r="E314" s="25"/>
      <c r="F314" s="25"/>
      <c r="G314" s="65">
        <f>SUM(G317,G315)</f>
        <v>114500</v>
      </c>
      <c r="H314" s="6">
        <f>SUM(H317,H315)</f>
        <v>121100</v>
      </c>
      <c r="I314" s="6">
        <f>SUM(I317,I315)</f>
        <v>101734.33</v>
      </c>
      <c r="J314" s="6">
        <f>SUM(J317,J315)</f>
        <v>92548.26999999999</v>
      </c>
      <c r="K314" s="6">
        <v>79200.570000000007</v>
      </c>
    </row>
    <row r="315" spans="2:11">
      <c r="B315" s="37"/>
      <c r="C315" s="38" t="s">
        <v>256</v>
      </c>
      <c r="D315" s="28"/>
      <c r="E315" s="28"/>
      <c r="F315" s="28"/>
      <c r="G315" s="53">
        <f>SUM(G316)</f>
        <v>110000</v>
      </c>
      <c r="H315" s="11">
        <f>SUM(H316)</f>
        <v>116600</v>
      </c>
      <c r="I315" s="11">
        <f>SUM(I316)</f>
        <v>97763.23</v>
      </c>
      <c r="J315" s="5">
        <f>SUM(J316)</f>
        <v>90220.51</v>
      </c>
      <c r="K315" s="5">
        <f>SUM(K316)</f>
        <v>76414.25</v>
      </c>
    </row>
    <row r="316" spans="2:11">
      <c r="B316" s="40"/>
      <c r="C316" s="41" t="s">
        <v>255</v>
      </c>
      <c r="D316" s="32"/>
      <c r="E316" s="32"/>
      <c r="F316" s="32"/>
      <c r="G316" s="64">
        <v>110000</v>
      </c>
      <c r="H316" s="2">
        <v>116600</v>
      </c>
      <c r="I316" s="2">
        <v>97763.23</v>
      </c>
      <c r="J316" s="12">
        <v>90220.51</v>
      </c>
      <c r="K316" s="12">
        <v>76414.25</v>
      </c>
    </row>
    <row r="317" spans="2:11">
      <c r="B317" s="42"/>
      <c r="C317" s="38" t="s">
        <v>254</v>
      </c>
      <c r="D317" s="28"/>
      <c r="E317" s="28"/>
      <c r="F317" s="28"/>
      <c r="G317" s="53">
        <f>SUM(G318:G319)</f>
        <v>4500</v>
      </c>
      <c r="H317" s="11">
        <f>SUM(H318:H319)</f>
        <v>4500</v>
      </c>
      <c r="I317" s="11">
        <f>SUM(I318:I319)</f>
        <v>3971.1000000000004</v>
      </c>
      <c r="J317" s="5">
        <f>SUM(J318:J319)</f>
        <v>2327.7600000000002</v>
      </c>
      <c r="K317" s="5">
        <f>SUM(K318:K319)</f>
        <v>2786.3199999999997</v>
      </c>
    </row>
    <row r="318" spans="2:11">
      <c r="B318" s="39"/>
      <c r="C318" s="9" t="s">
        <v>253</v>
      </c>
      <c r="D318" s="8"/>
      <c r="E318" s="8"/>
      <c r="F318" s="8"/>
      <c r="G318" s="63">
        <v>2000</v>
      </c>
      <c r="H318" s="4">
        <v>2000</v>
      </c>
      <c r="I318" s="4">
        <v>1778.8</v>
      </c>
      <c r="J318" s="7">
        <v>758.8</v>
      </c>
      <c r="K318" s="7">
        <v>1515.32</v>
      </c>
    </row>
    <row r="319" spans="2:11">
      <c r="B319" s="40"/>
      <c r="C319" s="41" t="s">
        <v>252</v>
      </c>
      <c r="D319" s="32"/>
      <c r="E319" s="32"/>
      <c r="F319" s="32"/>
      <c r="G319" s="62">
        <v>2500</v>
      </c>
      <c r="H319" s="12">
        <v>2500</v>
      </c>
      <c r="I319" s="12">
        <v>2192.3000000000002</v>
      </c>
      <c r="J319" s="12">
        <v>1568.96</v>
      </c>
      <c r="K319" s="12">
        <v>1271</v>
      </c>
    </row>
    <row r="320" spans="2:11">
      <c r="B320" s="18" t="s">
        <v>251</v>
      </c>
      <c r="C320" s="25"/>
      <c r="D320" s="25"/>
      <c r="E320" s="25"/>
      <c r="F320" s="25"/>
      <c r="G320" s="65">
        <f>SUM(G442,G437,G432,G321)</f>
        <v>751953.75</v>
      </c>
      <c r="H320" s="6">
        <f>SUM(H442,H437,H432,H321)</f>
        <v>836441.40999999992</v>
      </c>
      <c r="I320" s="6">
        <f>SUM(I442,I437,I432,I321)</f>
        <v>815972.66999999993</v>
      </c>
      <c r="J320" s="6">
        <f>SUM(J442,J437,J432,J321)</f>
        <v>625023.40999999992</v>
      </c>
      <c r="K320" s="6">
        <v>565591.64</v>
      </c>
    </row>
    <row r="321" spans="2:11">
      <c r="C321" s="18" t="s">
        <v>250</v>
      </c>
      <c r="D321" s="25"/>
      <c r="E321" s="25"/>
      <c r="F321" s="25"/>
      <c r="G321" s="65">
        <f>SUM(G322+G329+G337+G355+G357+G373+G384+G387+G392)</f>
        <v>337176</v>
      </c>
      <c r="H321" s="6">
        <f>SUM(H322+H329+H337+H355+H357+H373+H384+H387+H392)</f>
        <v>338835.51999999996</v>
      </c>
      <c r="I321" s="6">
        <f>SUM(I322+I329+I337+I355+I357+I373+I384+I387+I392)</f>
        <v>353247.81999999995</v>
      </c>
      <c r="J321" s="6">
        <f>SUM(J392,J387,J373,J357,J355,J337,J329,J322)</f>
        <v>302488.14</v>
      </c>
      <c r="K321" s="6">
        <f>SUM(K392,K387,K373,K357,K355,K337,K329,K322)</f>
        <v>291315.28000000003</v>
      </c>
    </row>
    <row r="322" spans="2:11">
      <c r="B322" s="37"/>
      <c r="C322" s="38" t="s">
        <v>249</v>
      </c>
      <c r="D322" s="28"/>
      <c r="E322" s="28"/>
      <c r="F322" s="28"/>
      <c r="G322" s="53">
        <f>SUM(G323:G328)</f>
        <v>12309.35</v>
      </c>
      <c r="H322" s="11">
        <f>SUM(H323:H328)</f>
        <v>12220.43</v>
      </c>
      <c r="I322" s="11">
        <f>SUM(I323:I328)</f>
        <v>12064.43</v>
      </c>
      <c r="J322" s="5">
        <f>SUM(J323:J328)</f>
        <v>12117.05</v>
      </c>
      <c r="K322" s="5">
        <f>SUM(K323:K328)</f>
        <v>11795.53</v>
      </c>
    </row>
    <row r="323" spans="2:11">
      <c r="B323" s="39"/>
      <c r="C323" s="9" t="s">
        <v>248</v>
      </c>
      <c r="D323" s="8"/>
      <c r="E323" s="8"/>
      <c r="F323" s="8"/>
      <c r="G323" s="63">
        <v>600</v>
      </c>
      <c r="H323" s="4">
        <v>511.08</v>
      </c>
      <c r="I323" s="4">
        <v>511.08</v>
      </c>
      <c r="J323" s="7">
        <v>511.08</v>
      </c>
      <c r="K323" s="7">
        <v>553.66999999999996</v>
      </c>
    </row>
    <row r="324" spans="2:11">
      <c r="B324" s="39"/>
      <c r="C324" s="9" t="s">
        <v>247</v>
      </c>
      <c r="D324" s="8"/>
      <c r="E324" s="8"/>
      <c r="F324" s="8"/>
      <c r="G324" s="61">
        <v>250</v>
      </c>
      <c r="H324" s="3">
        <v>250</v>
      </c>
      <c r="I324" s="3">
        <v>250</v>
      </c>
      <c r="J324" s="7">
        <v>550</v>
      </c>
      <c r="K324" s="7">
        <v>162.75</v>
      </c>
    </row>
    <row r="325" spans="2:11">
      <c r="B325" s="39"/>
      <c r="C325" s="9" t="s">
        <v>246</v>
      </c>
      <c r="D325" s="8"/>
      <c r="E325" s="8"/>
      <c r="F325" s="8"/>
      <c r="G325" s="63">
        <v>10614.2</v>
      </c>
      <c r="H325" s="4">
        <v>10614.2</v>
      </c>
      <c r="I325" s="4">
        <v>10458.200000000001</v>
      </c>
      <c r="J325" s="7">
        <v>10349.6</v>
      </c>
      <c r="K325" s="7">
        <v>10175</v>
      </c>
    </row>
    <row r="326" spans="2:11">
      <c r="B326" s="39"/>
      <c r="C326" s="9" t="s">
        <v>245</v>
      </c>
      <c r="D326" s="8"/>
      <c r="E326" s="8"/>
      <c r="F326" s="8"/>
      <c r="G326" s="63">
        <v>405.23</v>
      </c>
      <c r="H326" s="4">
        <v>405.23</v>
      </c>
      <c r="I326" s="4">
        <v>405.23</v>
      </c>
      <c r="J326" s="7">
        <v>213.22</v>
      </c>
      <c r="K326" s="7">
        <v>284.29000000000002</v>
      </c>
    </row>
    <row r="327" spans="2:11">
      <c r="B327" s="39"/>
      <c r="C327" s="9" t="s">
        <v>244</v>
      </c>
      <c r="D327" s="8"/>
      <c r="E327" s="8"/>
      <c r="F327" s="8"/>
      <c r="G327" s="63">
        <v>439.92</v>
      </c>
      <c r="H327" s="4">
        <v>439.92</v>
      </c>
      <c r="I327" s="4">
        <v>439.92</v>
      </c>
      <c r="J327" s="7">
        <v>493.15</v>
      </c>
      <c r="K327" s="7">
        <v>561.97</v>
      </c>
    </row>
    <row r="328" spans="2:11">
      <c r="B328" s="40"/>
      <c r="C328" s="41" t="s">
        <v>243</v>
      </c>
      <c r="D328" s="32"/>
      <c r="E328" s="32"/>
      <c r="F328" s="32"/>
      <c r="G328" s="63">
        <v>0</v>
      </c>
      <c r="H328" s="4">
        <v>0</v>
      </c>
      <c r="I328" s="4">
        <v>0</v>
      </c>
      <c r="J328" s="12">
        <v>0</v>
      </c>
      <c r="K328" s="12">
        <v>57.85</v>
      </c>
    </row>
    <row r="329" spans="2:11">
      <c r="B329" s="42"/>
      <c r="C329" s="38" t="s">
        <v>242</v>
      </c>
      <c r="D329" s="28"/>
      <c r="E329" s="28"/>
      <c r="F329" s="28"/>
      <c r="G329" s="53">
        <f>SUM(G330:G336)</f>
        <v>1966.73</v>
      </c>
      <c r="H329" s="11">
        <f>SUM(H330:H336)</f>
        <v>1966.73</v>
      </c>
      <c r="I329" s="11">
        <f>SUM(I330:I336)</f>
        <v>1926.73</v>
      </c>
      <c r="J329" s="5">
        <f>SUM(J330:J336)</f>
        <v>1649.14</v>
      </c>
      <c r="K329" s="5">
        <f>SUM(K330:K336)</f>
        <v>426.95</v>
      </c>
    </row>
    <row r="330" spans="2:11">
      <c r="B330" s="39"/>
      <c r="C330" s="9" t="s">
        <v>241</v>
      </c>
      <c r="D330" s="8"/>
      <c r="E330" s="8"/>
      <c r="F330" s="8"/>
      <c r="G330" s="63">
        <v>477.52</v>
      </c>
      <c r="H330" s="4">
        <v>477.52</v>
      </c>
      <c r="I330" s="4">
        <v>477.52</v>
      </c>
      <c r="J330" s="7">
        <v>763.34</v>
      </c>
      <c r="K330" s="7">
        <v>176.93</v>
      </c>
    </row>
    <row r="331" spans="2:11">
      <c r="B331" s="39"/>
      <c r="C331" s="9" t="s">
        <v>240</v>
      </c>
      <c r="D331" s="8"/>
      <c r="E331" s="8"/>
      <c r="F331" s="8"/>
      <c r="G331" s="63">
        <v>940.79</v>
      </c>
      <c r="H331" s="4">
        <v>940.79</v>
      </c>
      <c r="I331" s="4">
        <v>940.79</v>
      </c>
      <c r="J331" s="7">
        <v>279</v>
      </c>
      <c r="K331" s="7">
        <v>40.25</v>
      </c>
    </row>
    <row r="332" spans="2:11">
      <c r="B332" s="39"/>
      <c r="C332" s="9" t="s">
        <v>239</v>
      </c>
      <c r="D332" s="8"/>
      <c r="E332" s="8"/>
      <c r="F332" s="8"/>
      <c r="G332" s="61">
        <v>0</v>
      </c>
      <c r="H332" s="3">
        <v>0</v>
      </c>
      <c r="I332" s="3">
        <v>0</v>
      </c>
      <c r="J332" s="7">
        <v>25.58</v>
      </c>
      <c r="K332" s="7">
        <v>12.35</v>
      </c>
    </row>
    <row r="333" spans="2:11">
      <c r="B333" s="39"/>
      <c r="C333" s="9" t="s">
        <v>238</v>
      </c>
      <c r="D333" s="8"/>
      <c r="E333" s="8"/>
      <c r="F333" s="8"/>
      <c r="G333" s="63">
        <v>200</v>
      </c>
      <c r="H333" s="4">
        <v>200</v>
      </c>
      <c r="I333" s="4">
        <v>160</v>
      </c>
      <c r="J333" s="7">
        <v>160</v>
      </c>
      <c r="K333" s="7">
        <v>160</v>
      </c>
    </row>
    <row r="334" spans="2:11">
      <c r="B334" s="39"/>
      <c r="C334" s="9" t="s">
        <v>237</v>
      </c>
      <c r="D334" s="8"/>
      <c r="E334" s="8"/>
      <c r="F334" s="8"/>
      <c r="G334" s="63">
        <v>342.86</v>
      </c>
      <c r="H334" s="4">
        <v>342.86</v>
      </c>
      <c r="I334" s="4">
        <v>342.86</v>
      </c>
      <c r="J334" s="7">
        <v>374.33</v>
      </c>
      <c r="K334" s="7">
        <v>37.42</v>
      </c>
    </row>
    <row r="335" spans="2:11">
      <c r="B335" s="39"/>
      <c r="C335" s="9" t="s">
        <v>236</v>
      </c>
      <c r="D335" s="8"/>
      <c r="E335" s="8"/>
      <c r="F335" s="8"/>
      <c r="G335" s="63">
        <v>5.56</v>
      </c>
      <c r="H335" s="4">
        <v>5.56</v>
      </c>
      <c r="I335" s="4">
        <v>5.56</v>
      </c>
      <c r="J335" s="7">
        <v>0</v>
      </c>
      <c r="K335" s="7">
        <v>0</v>
      </c>
    </row>
    <row r="336" spans="2:11">
      <c r="B336" s="40"/>
      <c r="C336" s="41" t="s">
        <v>235</v>
      </c>
      <c r="D336" s="32"/>
      <c r="E336" s="32"/>
      <c r="F336" s="32"/>
      <c r="G336" s="64">
        <v>0</v>
      </c>
      <c r="H336" s="2">
        <v>0</v>
      </c>
      <c r="I336" s="2">
        <v>0</v>
      </c>
      <c r="J336" s="12">
        <v>46.89</v>
      </c>
      <c r="K336" s="12">
        <v>0</v>
      </c>
    </row>
    <row r="337" spans="2:11">
      <c r="B337" s="42"/>
      <c r="C337" s="38" t="s">
        <v>234</v>
      </c>
      <c r="D337" s="28"/>
      <c r="E337" s="28"/>
      <c r="F337" s="28"/>
      <c r="G337" s="53">
        <f>SUM(G338:G354)</f>
        <v>116524.86</v>
      </c>
      <c r="H337" s="11">
        <f>SUM(H338:H354)</f>
        <v>115298.1</v>
      </c>
      <c r="I337" s="11">
        <f>SUM(I338:I354)</f>
        <v>118940.29000000001</v>
      </c>
      <c r="J337" s="5">
        <f>SUM(J338:J354)</f>
        <v>112970.01</v>
      </c>
      <c r="K337" s="5">
        <f>SUM(K338:K354)</f>
        <v>121609.49999999999</v>
      </c>
    </row>
    <row r="338" spans="2:11">
      <c r="B338" s="39"/>
      <c r="C338" s="9" t="s">
        <v>233</v>
      </c>
      <c r="D338" s="8"/>
      <c r="E338" s="8"/>
      <c r="F338" s="8"/>
      <c r="G338" s="63">
        <v>5500</v>
      </c>
      <c r="H338" s="4">
        <v>5500</v>
      </c>
      <c r="I338" s="4">
        <v>5083.84</v>
      </c>
      <c r="J338" s="7">
        <v>4863.17</v>
      </c>
      <c r="K338" s="7">
        <v>4510.55</v>
      </c>
    </row>
    <row r="339" spans="2:11">
      <c r="B339" s="39"/>
      <c r="C339" s="9" t="s">
        <v>232</v>
      </c>
      <c r="D339" s="8"/>
      <c r="E339" s="8"/>
      <c r="F339" s="8"/>
      <c r="G339" s="61">
        <v>720</v>
      </c>
      <c r="H339" s="3">
        <v>720</v>
      </c>
      <c r="I339" s="3">
        <v>720</v>
      </c>
      <c r="J339" s="7">
        <v>0</v>
      </c>
      <c r="K339" s="7">
        <v>0</v>
      </c>
    </row>
    <row r="340" spans="2:11">
      <c r="B340" s="39"/>
      <c r="C340" s="9" t="s">
        <v>231</v>
      </c>
      <c r="D340" s="8"/>
      <c r="E340" s="8"/>
      <c r="F340" s="8"/>
      <c r="G340" s="61">
        <v>639</v>
      </c>
      <c r="H340" s="3"/>
      <c r="I340" s="3">
        <v>0</v>
      </c>
      <c r="J340" s="7">
        <v>0</v>
      </c>
      <c r="K340" s="7">
        <v>0</v>
      </c>
    </row>
    <row r="341" spans="2:11">
      <c r="B341" s="39"/>
      <c r="C341" s="9" t="s">
        <v>230</v>
      </c>
      <c r="D341" s="8"/>
      <c r="E341" s="8"/>
      <c r="F341" s="8"/>
      <c r="G341" s="63">
        <v>989.64</v>
      </c>
      <c r="H341" s="4">
        <v>989.64</v>
      </c>
      <c r="I341" s="4">
        <v>989.64</v>
      </c>
      <c r="J341" s="7">
        <v>4016.22</v>
      </c>
      <c r="K341" s="7">
        <v>3739.51</v>
      </c>
    </row>
    <row r="342" spans="2:11">
      <c r="B342" s="39"/>
      <c r="C342" s="9" t="s">
        <v>229</v>
      </c>
      <c r="D342" s="8"/>
      <c r="E342" s="8"/>
      <c r="F342" s="8"/>
      <c r="G342" s="63">
        <v>240</v>
      </c>
      <c r="H342" s="4">
        <v>240</v>
      </c>
      <c r="I342" s="4">
        <v>240</v>
      </c>
      <c r="J342" s="7">
        <v>0</v>
      </c>
      <c r="K342" s="7">
        <v>0</v>
      </c>
    </row>
    <row r="343" spans="2:11">
      <c r="B343" s="39"/>
      <c r="C343" s="9" t="s">
        <v>228</v>
      </c>
      <c r="D343" s="8"/>
      <c r="E343" s="8"/>
      <c r="F343" s="8"/>
      <c r="G343" s="63">
        <v>0</v>
      </c>
      <c r="H343" s="4">
        <v>0</v>
      </c>
      <c r="I343" s="4">
        <v>4080</v>
      </c>
      <c r="J343" s="7">
        <v>0</v>
      </c>
      <c r="K343" s="7">
        <v>0</v>
      </c>
    </row>
    <row r="344" spans="2:11">
      <c r="B344" s="39"/>
      <c r="C344" s="9" t="s">
        <v>227</v>
      </c>
      <c r="D344" s="8"/>
      <c r="E344" s="8"/>
      <c r="F344" s="8"/>
      <c r="G344" s="63">
        <v>12596</v>
      </c>
      <c r="H344" s="4">
        <v>12596</v>
      </c>
      <c r="I344" s="4">
        <v>10497</v>
      </c>
      <c r="J344" s="7">
        <v>10215.629999999999</v>
      </c>
      <c r="K344" s="7">
        <v>11375</v>
      </c>
    </row>
    <row r="345" spans="2:11">
      <c r="B345" s="39"/>
      <c r="C345" s="9" t="s">
        <v>226</v>
      </c>
      <c r="D345" s="8"/>
      <c r="E345" s="8"/>
      <c r="F345" s="8"/>
      <c r="G345" s="63">
        <v>466</v>
      </c>
      <c r="H345" s="4">
        <v>466</v>
      </c>
      <c r="I345" s="4">
        <v>466</v>
      </c>
      <c r="J345" s="7">
        <v>362.8</v>
      </c>
      <c r="K345" s="7">
        <v>0</v>
      </c>
    </row>
    <row r="346" spans="2:11">
      <c r="B346" s="39"/>
      <c r="C346" s="9" t="s">
        <v>225</v>
      </c>
      <c r="D346" s="8"/>
      <c r="E346" s="8"/>
      <c r="F346" s="8"/>
      <c r="G346" s="61">
        <v>62387.76</v>
      </c>
      <c r="H346" s="3">
        <v>60800</v>
      </c>
      <c r="I346" s="4">
        <v>66523.27</v>
      </c>
      <c r="J346" s="7">
        <v>70481.75</v>
      </c>
      <c r="K346" s="7">
        <v>74776.929999999993</v>
      </c>
    </row>
    <row r="347" spans="2:11">
      <c r="B347" s="39"/>
      <c r="C347" s="9" t="s">
        <v>224</v>
      </c>
      <c r="D347" s="8"/>
      <c r="E347" s="8"/>
      <c r="F347" s="8"/>
      <c r="G347" s="61">
        <v>25300</v>
      </c>
      <c r="H347" s="3">
        <v>25300</v>
      </c>
      <c r="I347" s="4">
        <v>28561.06</v>
      </c>
      <c r="J347" s="7">
        <v>23030.44</v>
      </c>
      <c r="K347" s="7">
        <v>17158.62</v>
      </c>
    </row>
    <row r="348" spans="2:11">
      <c r="B348" s="39"/>
      <c r="C348" s="9" t="s">
        <v>223</v>
      </c>
      <c r="D348" s="8"/>
      <c r="E348" s="8"/>
      <c r="F348" s="8"/>
      <c r="G348" s="61">
        <v>0</v>
      </c>
      <c r="H348" s="3">
        <v>0</v>
      </c>
      <c r="I348" s="3">
        <v>0</v>
      </c>
      <c r="J348" s="7">
        <v>0</v>
      </c>
      <c r="K348" s="7">
        <v>8010.36</v>
      </c>
    </row>
    <row r="349" spans="2:11">
      <c r="B349" s="39"/>
      <c r="C349" s="9" t="s">
        <v>222</v>
      </c>
      <c r="D349" s="8"/>
      <c r="E349" s="8"/>
      <c r="F349" s="8"/>
      <c r="G349" s="61">
        <v>500</v>
      </c>
      <c r="H349" s="3">
        <v>1500</v>
      </c>
      <c r="I349" s="3">
        <v>283.02</v>
      </c>
      <c r="J349" s="7">
        <v>0</v>
      </c>
      <c r="K349" s="7">
        <v>1963.53</v>
      </c>
    </row>
    <row r="350" spans="2:11">
      <c r="B350" s="39"/>
      <c r="C350" s="9" t="s">
        <v>221</v>
      </c>
      <c r="D350" s="8"/>
      <c r="E350" s="8"/>
      <c r="F350" s="8"/>
      <c r="G350" s="61">
        <v>1160</v>
      </c>
      <c r="H350" s="3">
        <v>1160</v>
      </c>
      <c r="I350" s="3">
        <v>1160</v>
      </c>
      <c r="J350" s="7">
        <v>0</v>
      </c>
      <c r="K350" s="7">
        <v>0</v>
      </c>
    </row>
    <row r="351" spans="2:11">
      <c r="B351" s="39"/>
      <c r="C351" s="9" t="s">
        <v>220</v>
      </c>
      <c r="D351" s="8"/>
      <c r="E351" s="8"/>
      <c r="F351" s="8"/>
      <c r="G351" s="61">
        <v>336.46</v>
      </c>
      <c r="H351" s="3">
        <v>336.46</v>
      </c>
      <c r="I351" s="3">
        <v>336.46</v>
      </c>
      <c r="J351" s="7">
        <v>0</v>
      </c>
      <c r="K351" s="7">
        <v>0</v>
      </c>
    </row>
    <row r="352" spans="2:11">
      <c r="B352" s="39"/>
      <c r="C352" s="9" t="s">
        <v>219</v>
      </c>
      <c r="D352" s="8"/>
      <c r="E352" s="8"/>
      <c r="F352" s="8"/>
      <c r="G352" s="61">
        <v>1272</v>
      </c>
      <c r="H352" s="3">
        <v>1272</v>
      </c>
      <c r="I352" s="3">
        <v>0</v>
      </c>
      <c r="J352" s="7">
        <v>0</v>
      </c>
      <c r="K352" s="7">
        <v>0</v>
      </c>
    </row>
    <row r="353" spans="2:16">
      <c r="B353" s="39"/>
      <c r="C353" s="9" t="s">
        <v>218</v>
      </c>
      <c r="D353" s="8"/>
      <c r="E353" s="8"/>
      <c r="F353" s="8"/>
      <c r="G353" s="61">
        <v>3218</v>
      </c>
      <c r="H353" s="3">
        <v>3218</v>
      </c>
      <c r="I353" s="3">
        <v>0</v>
      </c>
      <c r="J353" s="7">
        <v>0</v>
      </c>
      <c r="K353" s="7">
        <v>0</v>
      </c>
    </row>
    <row r="354" spans="2:16">
      <c r="B354" s="40"/>
      <c r="C354" s="41" t="s">
        <v>217</v>
      </c>
      <c r="D354" s="32"/>
      <c r="E354" s="32"/>
      <c r="F354" s="32"/>
      <c r="G354" s="64">
        <v>1200</v>
      </c>
      <c r="H354" s="2">
        <v>1200</v>
      </c>
      <c r="I354" s="2">
        <v>0</v>
      </c>
      <c r="J354" s="12">
        <v>0</v>
      </c>
      <c r="K354" s="12">
        <v>75</v>
      </c>
    </row>
    <row r="355" spans="2:16">
      <c r="B355" s="37"/>
      <c r="C355" s="38" t="s">
        <v>216</v>
      </c>
      <c r="D355" s="28"/>
      <c r="E355" s="28"/>
      <c r="F355" s="28"/>
      <c r="G355" s="53">
        <f>SUM(G356)</f>
        <v>125.35</v>
      </c>
      <c r="H355" s="11">
        <f>SUM(H356)</f>
        <v>125.35</v>
      </c>
      <c r="I355" s="11">
        <f>SUM(I356)</f>
        <v>125.35</v>
      </c>
      <c r="J355" s="5">
        <f>SUM(J356)</f>
        <v>345.5</v>
      </c>
      <c r="K355" s="5">
        <f>SUM(K356)</f>
        <v>138.91</v>
      </c>
    </row>
    <row r="356" spans="2:16">
      <c r="B356" s="40"/>
      <c r="C356" s="41" t="s">
        <v>215</v>
      </c>
      <c r="D356" s="32"/>
      <c r="E356" s="32"/>
      <c r="F356" s="32"/>
      <c r="G356" s="63">
        <v>125.35</v>
      </c>
      <c r="H356" s="4">
        <v>125.35</v>
      </c>
      <c r="I356" s="4">
        <v>125.35</v>
      </c>
      <c r="J356" s="12">
        <v>345.5</v>
      </c>
      <c r="K356" s="12">
        <v>138.91</v>
      </c>
    </row>
    <row r="357" spans="2:16">
      <c r="B357" s="42"/>
      <c r="C357" s="38" t="s">
        <v>214</v>
      </c>
      <c r="D357" s="28"/>
      <c r="E357" s="28"/>
      <c r="F357" s="28"/>
      <c r="G357" s="53">
        <f>SUM(G358:G372)</f>
        <v>148214.47999999998</v>
      </c>
      <c r="H357" s="11">
        <f>SUM(H358:H372)</f>
        <v>148214.47999999998</v>
      </c>
      <c r="I357" s="11">
        <f>SUM(I358:I372)</f>
        <v>159359.40999999997</v>
      </c>
      <c r="J357" s="5">
        <f>SUM(J358:J372)</f>
        <v>143055.65</v>
      </c>
      <c r="K357" s="5">
        <f>SUM(K358:K372)</f>
        <v>112015.50999999998</v>
      </c>
      <c r="M357" s="1"/>
      <c r="P357" s="1"/>
    </row>
    <row r="358" spans="2:16">
      <c r="B358" s="39"/>
      <c r="C358" s="9" t="s">
        <v>213</v>
      </c>
      <c r="D358" s="8"/>
      <c r="E358" s="8"/>
      <c r="F358" s="8"/>
      <c r="G358" s="61">
        <v>121700</v>
      </c>
      <c r="H358" s="3">
        <v>121700</v>
      </c>
      <c r="I358" s="4">
        <v>133751.13</v>
      </c>
      <c r="J358" s="7">
        <v>117265.13</v>
      </c>
      <c r="K358" s="7">
        <v>86700.43</v>
      </c>
      <c r="N358" s="1"/>
    </row>
    <row r="359" spans="2:16">
      <c r="B359" s="39"/>
      <c r="C359" s="9" t="s">
        <v>212</v>
      </c>
      <c r="D359" s="8"/>
      <c r="E359" s="8"/>
      <c r="F359" s="8"/>
      <c r="G359" s="63">
        <v>20321.91</v>
      </c>
      <c r="H359" s="4">
        <v>20321.91</v>
      </c>
      <c r="I359" s="4">
        <v>20321.91</v>
      </c>
      <c r="J359" s="7">
        <v>20985.55</v>
      </c>
      <c r="K359" s="7">
        <v>21869.69</v>
      </c>
      <c r="M359" s="1"/>
      <c r="N359" s="1"/>
    </row>
    <row r="360" spans="2:16">
      <c r="B360" s="39"/>
      <c r="C360" s="9" t="s">
        <v>211</v>
      </c>
      <c r="D360" s="8"/>
      <c r="E360" s="8"/>
      <c r="F360" s="8"/>
      <c r="G360" s="63">
        <v>807.36</v>
      </c>
      <c r="H360" s="4">
        <v>807.36</v>
      </c>
      <c r="I360" s="4">
        <v>807.36</v>
      </c>
      <c r="J360" s="7">
        <v>811.73</v>
      </c>
      <c r="K360" s="7">
        <v>795.06</v>
      </c>
    </row>
    <row r="361" spans="2:16">
      <c r="B361" s="39"/>
      <c r="C361" s="9" t="s">
        <v>210</v>
      </c>
      <c r="D361" s="8"/>
      <c r="E361" s="8"/>
      <c r="F361" s="8"/>
      <c r="G361" s="63">
        <v>490.16</v>
      </c>
      <c r="H361" s="4">
        <v>490.16</v>
      </c>
      <c r="I361" s="4">
        <v>490.16</v>
      </c>
      <c r="J361" s="7">
        <v>872.14</v>
      </c>
      <c r="K361" s="7">
        <v>199.2</v>
      </c>
    </row>
    <row r="362" spans="2:16">
      <c r="B362" s="39"/>
      <c r="C362" s="9" t="s">
        <v>209</v>
      </c>
      <c r="D362" s="8"/>
      <c r="E362" s="8"/>
      <c r="F362" s="8"/>
      <c r="G362" s="63">
        <v>635.44000000000005</v>
      </c>
      <c r="H362" s="4">
        <v>635.44000000000005</v>
      </c>
      <c r="I362" s="4">
        <v>635.44000000000005</v>
      </c>
      <c r="J362" s="7">
        <v>52.36</v>
      </c>
      <c r="K362" s="7">
        <v>-128.49</v>
      </c>
    </row>
    <row r="363" spans="2:16">
      <c r="B363" s="39"/>
      <c r="C363" s="9" t="s">
        <v>208</v>
      </c>
      <c r="D363" s="8"/>
      <c r="E363" s="8"/>
      <c r="F363" s="8"/>
      <c r="G363" s="63">
        <v>600</v>
      </c>
      <c r="H363" s="4">
        <v>600</v>
      </c>
      <c r="I363" s="4">
        <v>594.87</v>
      </c>
      <c r="J363" s="7">
        <v>583.55999999999995</v>
      </c>
      <c r="K363" s="7">
        <v>0</v>
      </c>
    </row>
    <row r="364" spans="2:16">
      <c r="B364" s="39"/>
      <c r="C364" s="9" t="s">
        <v>207</v>
      </c>
      <c r="D364" s="8"/>
      <c r="E364" s="8"/>
      <c r="F364" s="8"/>
      <c r="G364" s="63">
        <v>925.61</v>
      </c>
      <c r="H364" s="4">
        <v>925.61</v>
      </c>
      <c r="I364" s="4">
        <v>925.61</v>
      </c>
      <c r="J364" s="7">
        <v>840.08</v>
      </c>
      <c r="K364" s="7">
        <v>747.64</v>
      </c>
    </row>
    <row r="365" spans="2:16">
      <c r="B365" s="39"/>
      <c r="C365" s="9" t="s">
        <v>206</v>
      </c>
      <c r="D365" s="8"/>
      <c r="E365" s="8"/>
      <c r="F365" s="8"/>
      <c r="G365" s="61">
        <v>600</v>
      </c>
      <c r="H365" s="3">
        <v>600</v>
      </c>
      <c r="I365" s="3">
        <v>530.75</v>
      </c>
      <c r="J365" s="7">
        <v>530.75</v>
      </c>
      <c r="K365" s="7">
        <v>530.75</v>
      </c>
    </row>
    <row r="366" spans="2:16">
      <c r="B366" s="39"/>
      <c r="C366" s="9" t="s">
        <v>205</v>
      </c>
      <c r="D366" s="8"/>
      <c r="E366" s="8"/>
      <c r="F366" s="8"/>
      <c r="G366" s="61">
        <v>0</v>
      </c>
      <c r="H366" s="3">
        <v>0</v>
      </c>
      <c r="I366" s="3">
        <v>0</v>
      </c>
      <c r="J366" s="7">
        <v>96.73</v>
      </c>
      <c r="K366" s="7">
        <v>79.94</v>
      </c>
    </row>
    <row r="367" spans="2:16">
      <c r="B367" s="39"/>
      <c r="C367" s="9" t="s">
        <v>204</v>
      </c>
      <c r="D367" s="8"/>
      <c r="E367" s="8"/>
      <c r="F367" s="8"/>
      <c r="G367" s="61">
        <v>173.93</v>
      </c>
      <c r="H367" s="3">
        <v>173.93</v>
      </c>
      <c r="I367" s="3">
        <v>173.93</v>
      </c>
      <c r="J367" s="7">
        <v>172.21</v>
      </c>
      <c r="K367" s="7">
        <v>0</v>
      </c>
    </row>
    <row r="368" spans="2:16">
      <c r="B368" s="39"/>
      <c r="C368" s="9" t="s">
        <v>203</v>
      </c>
      <c r="D368" s="8"/>
      <c r="E368" s="8"/>
      <c r="F368" s="8"/>
      <c r="G368" s="63">
        <v>1500</v>
      </c>
      <c r="H368" s="4">
        <v>1500</v>
      </c>
      <c r="I368" s="4">
        <v>668.18</v>
      </c>
      <c r="J368" s="7">
        <v>845.41</v>
      </c>
      <c r="K368" s="7">
        <v>0</v>
      </c>
    </row>
    <row r="369" spans="2:11">
      <c r="B369" s="39"/>
      <c r="C369" s="9" t="s">
        <v>202</v>
      </c>
      <c r="D369" s="8"/>
      <c r="E369" s="8"/>
      <c r="F369" s="8"/>
      <c r="G369" s="61">
        <v>0</v>
      </c>
      <c r="H369" s="3">
        <v>0</v>
      </c>
      <c r="I369" s="3">
        <v>0</v>
      </c>
      <c r="J369" s="7">
        <v>0</v>
      </c>
      <c r="K369" s="7">
        <v>553.76</v>
      </c>
    </row>
    <row r="370" spans="2:11">
      <c r="B370" s="39"/>
      <c r="C370" s="9" t="s">
        <v>201</v>
      </c>
      <c r="D370" s="8"/>
      <c r="E370" s="8"/>
      <c r="F370" s="8"/>
      <c r="G370" s="61">
        <v>0</v>
      </c>
      <c r="H370" s="3">
        <v>0</v>
      </c>
      <c r="I370" s="3">
        <v>0</v>
      </c>
      <c r="J370" s="7">
        <v>0</v>
      </c>
      <c r="K370" s="7">
        <v>-264.95</v>
      </c>
    </row>
    <row r="371" spans="2:11">
      <c r="B371" s="39"/>
      <c r="C371" s="9" t="s">
        <v>200</v>
      </c>
      <c r="D371" s="8"/>
      <c r="E371" s="8"/>
      <c r="F371" s="8"/>
      <c r="G371" s="61">
        <v>0</v>
      </c>
      <c r="H371" s="3">
        <v>0</v>
      </c>
      <c r="I371" s="3">
        <v>0</v>
      </c>
      <c r="J371" s="7">
        <v>0</v>
      </c>
      <c r="K371" s="7">
        <v>552.26</v>
      </c>
    </row>
    <row r="372" spans="2:11">
      <c r="B372" s="40"/>
      <c r="C372" s="41" t="s">
        <v>199</v>
      </c>
      <c r="D372" s="32"/>
      <c r="E372" s="32"/>
      <c r="F372" s="32"/>
      <c r="G372" s="63">
        <v>460.07</v>
      </c>
      <c r="H372" s="4">
        <v>460.07</v>
      </c>
      <c r="I372" s="4">
        <v>460.07</v>
      </c>
      <c r="J372" s="12">
        <v>0</v>
      </c>
      <c r="K372" s="12">
        <v>380.22</v>
      </c>
    </row>
    <row r="373" spans="2:11">
      <c r="B373" s="42"/>
      <c r="C373" s="38" t="s">
        <v>198</v>
      </c>
      <c r="D373" s="28"/>
      <c r="E373" s="28"/>
      <c r="F373" s="28"/>
      <c r="G373" s="53">
        <f>SUM(G374:G383)</f>
        <v>3131.98</v>
      </c>
      <c r="H373" s="11">
        <f>SUM(H374:H383)</f>
        <v>3131.98</v>
      </c>
      <c r="I373" s="11">
        <f>SUM(I374:I383)</f>
        <v>3131.98</v>
      </c>
      <c r="J373" s="5">
        <f>SUM(J374:J383)</f>
        <v>2680.7499999999995</v>
      </c>
      <c r="K373" s="5">
        <f>SUM(K374:K383)</f>
        <v>4170.88</v>
      </c>
    </row>
    <row r="374" spans="2:11">
      <c r="B374" s="39"/>
      <c r="C374" s="9" t="s">
        <v>197</v>
      </c>
      <c r="D374" s="8"/>
      <c r="E374" s="8"/>
      <c r="F374" s="8"/>
      <c r="G374" s="61">
        <v>130.94</v>
      </c>
      <c r="H374" s="3">
        <v>130.94</v>
      </c>
      <c r="I374" s="3">
        <v>130.94</v>
      </c>
      <c r="J374" s="7">
        <v>12.55</v>
      </c>
      <c r="K374" s="7">
        <v>0</v>
      </c>
    </row>
    <row r="375" spans="2:11">
      <c r="B375" s="39"/>
      <c r="C375" s="9" t="s">
        <v>196</v>
      </c>
      <c r="D375" s="8"/>
      <c r="E375" s="8"/>
      <c r="F375" s="8"/>
      <c r="G375" s="61">
        <v>0</v>
      </c>
      <c r="H375" s="3">
        <v>0</v>
      </c>
      <c r="I375" s="3">
        <v>0</v>
      </c>
      <c r="J375" s="7">
        <v>38.020000000000003</v>
      </c>
      <c r="K375" s="7">
        <v>2699.22</v>
      </c>
    </row>
    <row r="376" spans="2:11">
      <c r="B376" s="39"/>
      <c r="C376" s="9" t="s">
        <v>195</v>
      </c>
      <c r="D376" s="8"/>
      <c r="E376" s="8"/>
      <c r="F376" s="8"/>
      <c r="G376" s="63">
        <v>50.42</v>
      </c>
      <c r="H376" s="4">
        <v>50.42</v>
      </c>
      <c r="I376" s="4">
        <v>50.42</v>
      </c>
      <c r="J376" s="7">
        <v>133.51</v>
      </c>
      <c r="K376" s="7">
        <v>91.57</v>
      </c>
    </row>
    <row r="377" spans="2:11">
      <c r="B377" s="39"/>
      <c r="C377" s="9" t="s">
        <v>194</v>
      </c>
      <c r="D377" s="8"/>
      <c r="E377" s="8"/>
      <c r="F377" s="8"/>
      <c r="G377" s="63">
        <v>1068.02</v>
      </c>
      <c r="H377" s="4">
        <v>1068.02</v>
      </c>
      <c r="I377" s="4">
        <v>1068.02</v>
      </c>
      <c r="J377" s="7">
        <v>1142.52</v>
      </c>
      <c r="K377" s="7">
        <v>466.99</v>
      </c>
    </row>
    <row r="378" spans="2:11">
      <c r="B378" s="39"/>
      <c r="C378" s="9" t="s">
        <v>193</v>
      </c>
      <c r="D378" s="8"/>
      <c r="E378" s="8"/>
      <c r="F378" s="8"/>
      <c r="G378" s="61">
        <v>0</v>
      </c>
      <c r="H378" s="3">
        <v>0</v>
      </c>
      <c r="I378" s="3">
        <v>0</v>
      </c>
      <c r="J378" s="7">
        <v>30.35</v>
      </c>
      <c r="K378" s="7">
        <v>82.36</v>
      </c>
    </row>
    <row r="379" spans="2:11">
      <c r="B379" s="39"/>
      <c r="C379" s="9" t="s">
        <v>192</v>
      </c>
      <c r="D379" s="8"/>
      <c r="E379" s="8"/>
      <c r="F379" s="8"/>
      <c r="G379" s="63">
        <v>916.67</v>
      </c>
      <c r="H379" s="4">
        <v>916.67</v>
      </c>
      <c r="I379" s="4">
        <v>916.67</v>
      </c>
      <c r="J379" s="7">
        <v>743.77</v>
      </c>
      <c r="K379" s="7">
        <v>57.92</v>
      </c>
    </row>
    <row r="380" spans="2:11">
      <c r="B380" s="39"/>
      <c r="C380" s="9" t="s">
        <v>191</v>
      </c>
      <c r="D380" s="8"/>
      <c r="E380" s="8"/>
      <c r="F380" s="8"/>
      <c r="G380" s="63">
        <v>842.33</v>
      </c>
      <c r="H380" s="4">
        <v>842.33</v>
      </c>
      <c r="I380" s="4">
        <v>842.33</v>
      </c>
      <c r="J380" s="7">
        <v>576.42999999999995</v>
      </c>
      <c r="K380" s="7">
        <v>749.06</v>
      </c>
    </row>
    <row r="381" spans="2:11">
      <c r="B381" s="39"/>
      <c r="C381" s="9" t="s">
        <v>190</v>
      </c>
      <c r="D381" s="8"/>
      <c r="E381" s="8"/>
      <c r="F381" s="8"/>
      <c r="G381" s="63">
        <v>3.6</v>
      </c>
      <c r="H381" s="4">
        <v>3.6</v>
      </c>
      <c r="I381" s="4">
        <v>3.6</v>
      </c>
      <c r="J381" s="7">
        <v>3.6</v>
      </c>
      <c r="K381" s="7">
        <v>3.6</v>
      </c>
    </row>
    <row r="382" spans="2:11">
      <c r="B382" s="39"/>
      <c r="C382" s="9" t="s">
        <v>189</v>
      </c>
      <c r="D382" s="8"/>
      <c r="E382" s="8"/>
      <c r="F382" s="8"/>
      <c r="G382" s="63">
        <v>120</v>
      </c>
      <c r="H382" s="4">
        <v>120</v>
      </c>
      <c r="I382" s="4">
        <v>120</v>
      </c>
      <c r="J382" s="7">
        <v>0</v>
      </c>
      <c r="K382" s="7">
        <v>0</v>
      </c>
    </row>
    <row r="383" spans="2:11">
      <c r="B383" s="40"/>
      <c r="C383" s="41" t="s">
        <v>188</v>
      </c>
      <c r="D383" s="32"/>
      <c r="E383" s="32"/>
      <c r="F383" s="32"/>
      <c r="G383" s="64">
        <v>0</v>
      </c>
      <c r="H383" s="2">
        <v>0</v>
      </c>
      <c r="I383" s="2">
        <v>0</v>
      </c>
      <c r="J383" s="12">
        <v>0</v>
      </c>
      <c r="K383" s="12">
        <v>20.16</v>
      </c>
    </row>
    <row r="384" spans="2:11">
      <c r="B384" s="39"/>
      <c r="C384" s="44" t="s">
        <v>187</v>
      </c>
      <c r="D384" s="8"/>
      <c r="E384" s="8"/>
      <c r="F384" s="8"/>
      <c r="G384" s="53">
        <f>SUM(G385:G386)</f>
        <v>18052.09</v>
      </c>
      <c r="H384" s="11">
        <f>SUM(H385:H386)</f>
        <v>20052.09</v>
      </c>
      <c r="I384" s="11">
        <f>SUM(I385:I386)</f>
        <v>18367.27</v>
      </c>
      <c r="J384" s="11">
        <f>SUM(J386)</f>
        <v>0</v>
      </c>
      <c r="K384" s="11">
        <f>SUM(K386)</f>
        <v>0</v>
      </c>
    </row>
    <row r="385" spans="2:11">
      <c r="B385" s="39"/>
      <c r="C385" s="9" t="s">
        <v>186</v>
      </c>
      <c r="D385" s="8"/>
      <c r="E385" s="8"/>
      <c r="F385" s="8"/>
      <c r="G385" s="61">
        <v>52.09</v>
      </c>
      <c r="H385" s="3">
        <v>52.09</v>
      </c>
      <c r="I385" s="3">
        <v>52.09</v>
      </c>
      <c r="J385" s="3">
        <v>0</v>
      </c>
      <c r="K385" s="3">
        <v>0</v>
      </c>
    </row>
    <row r="386" spans="2:11">
      <c r="B386" s="39"/>
      <c r="C386" s="9" t="s">
        <v>185</v>
      </c>
      <c r="D386" s="8"/>
      <c r="E386" s="8"/>
      <c r="F386" s="8"/>
      <c r="G386" s="63">
        <v>18000</v>
      </c>
      <c r="H386" s="4">
        <v>20000</v>
      </c>
      <c r="I386" s="4">
        <v>18315.18</v>
      </c>
      <c r="J386" s="7">
        <v>0</v>
      </c>
      <c r="K386" s="7">
        <v>0</v>
      </c>
    </row>
    <row r="387" spans="2:11">
      <c r="B387" s="42"/>
      <c r="C387" s="38" t="s">
        <v>184</v>
      </c>
      <c r="D387" s="28"/>
      <c r="E387" s="28"/>
      <c r="F387" s="28"/>
      <c r="G387" s="53">
        <f>SUM(G388:G391)</f>
        <v>6983.6</v>
      </c>
      <c r="H387" s="11">
        <f>SUM(H388:H391)</f>
        <v>6483.6</v>
      </c>
      <c r="I387" s="11">
        <f>SUM(I388:I391)</f>
        <v>5612.69</v>
      </c>
      <c r="J387" s="5">
        <f>SUM(J388:J391)</f>
        <v>6284.85</v>
      </c>
      <c r="K387" s="5">
        <f>SUM(K388:K391)</f>
        <v>7512.23</v>
      </c>
    </row>
    <row r="388" spans="2:11">
      <c r="B388" s="39"/>
      <c r="C388" s="9" t="s">
        <v>183</v>
      </c>
      <c r="D388" s="8"/>
      <c r="E388" s="8"/>
      <c r="F388" s="8"/>
      <c r="G388" s="63">
        <v>1200</v>
      </c>
      <c r="H388" s="4">
        <v>1200</v>
      </c>
      <c r="I388" s="4">
        <v>1041.1199999999999</v>
      </c>
      <c r="J388" s="7">
        <v>812.47</v>
      </c>
      <c r="K388" s="7">
        <v>1036.49</v>
      </c>
    </row>
    <row r="389" spans="2:11">
      <c r="B389" s="39"/>
      <c r="C389" s="9" t="s">
        <v>182</v>
      </c>
      <c r="D389" s="8"/>
      <c r="E389" s="8"/>
      <c r="F389" s="8"/>
      <c r="G389" s="63">
        <v>3000</v>
      </c>
      <c r="H389" s="4">
        <v>2500</v>
      </c>
      <c r="I389" s="4">
        <v>2028.32</v>
      </c>
      <c r="J389" s="7">
        <v>3076.12</v>
      </c>
      <c r="K389" s="7">
        <v>3946.99</v>
      </c>
    </row>
    <row r="390" spans="2:11">
      <c r="B390" s="39"/>
      <c r="C390" s="9" t="s">
        <v>181</v>
      </c>
      <c r="D390" s="8"/>
      <c r="E390" s="8"/>
      <c r="F390" s="8"/>
      <c r="G390" s="63">
        <v>283.60000000000002</v>
      </c>
      <c r="H390" s="4">
        <v>283.60000000000002</v>
      </c>
      <c r="I390" s="4">
        <v>283.60000000000002</v>
      </c>
      <c r="J390" s="7">
        <v>265.87</v>
      </c>
      <c r="K390" s="7">
        <v>0</v>
      </c>
    </row>
    <row r="391" spans="2:11">
      <c r="B391" s="40"/>
      <c r="C391" s="41" t="s">
        <v>180</v>
      </c>
      <c r="D391" s="32"/>
      <c r="E391" s="32"/>
      <c r="F391" s="32"/>
      <c r="G391" s="63">
        <v>2500</v>
      </c>
      <c r="H391" s="4">
        <v>2500</v>
      </c>
      <c r="I391" s="4">
        <v>2259.65</v>
      </c>
      <c r="J391" s="12">
        <v>2130.39</v>
      </c>
      <c r="K391" s="12">
        <v>2528.75</v>
      </c>
    </row>
    <row r="392" spans="2:11">
      <c r="B392" s="42"/>
      <c r="C392" s="38" t="s">
        <v>179</v>
      </c>
      <c r="D392" s="28"/>
      <c r="E392" s="28"/>
      <c r="F392" s="28"/>
      <c r="G392" s="53">
        <f>SUM(G393:G431)</f>
        <v>29867.559999999998</v>
      </c>
      <c r="H392" s="11">
        <f>SUM(H393:H431)</f>
        <v>31342.76</v>
      </c>
      <c r="I392" s="11">
        <f>SUM(I393:I431)</f>
        <v>33719.67</v>
      </c>
      <c r="J392" s="5">
        <f>SUM(J393:J428)</f>
        <v>23385.189999999995</v>
      </c>
      <c r="K392" s="5">
        <f>SUM(K393:K428)</f>
        <v>33645.770000000004</v>
      </c>
    </row>
    <row r="393" spans="2:11">
      <c r="B393" s="39"/>
      <c r="C393" s="9" t="s">
        <v>178</v>
      </c>
      <c r="D393" s="8"/>
      <c r="E393" s="8"/>
      <c r="F393" s="8"/>
      <c r="G393" s="63">
        <v>1497.26</v>
      </c>
      <c r="H393" s="4">
        <v>1497.26</v>
      </c>
      <c r="I393" s="4">
        <v>1497.26</v>
      </c>
      <c r="J393" s="7">
        <v>1068.58</v>
      </c>
      <c r="K393" s="7">
        <v>942.93</v>
      </c>
    </row>
    <row r="394" spans="2:11">
      <c r="B394" s="39"/>
      <c r="C394" s="9" t="s">
        <v>177</v>
      </c>
      <c r="D394" s="8"/>
      <c r="E394" s="8"/>
      <c r="F394" s="8"/>
      <c r="G394" s="61">
        <v>6262.28</v>
      </c>
      <c r="H394" s="3">
        <v>6262.28</v>
      </c>
      <c r="I394" s="3">
        <v>6262.28</v>
      </c>
      <c r="J394" s="7">
        <v>3344.32</v>
      </c>
      <c r="K394" s="7">
        <v>0</v>
      </c>
    </row>
    <row r="395" spans="2:11">
      <c r="B395" s="39"/>
      <c r="C395" s="9" t="s">
        <v>176</v>
      </c>
      <c r="D395" s="8"/>
      <c r="E395" s="8"/>
      <c r="F395" s="8"/>
      <c r="G395" s="63">
        <v>649.91999999999996</v>
      </c>
      <c r="H395" s="4">
        <v>649.91999999999996</v>
      </c>
      <c r="I395" s="4">
        <v>649.91999999999996</v>
      </c>
      <c r="J395" s="7">
        <v>488.67</v>
      </c>
      <c r="K395" s="7">
        <v>828</v>
      </c>
    </row>
    <row r="396" spans="2:11">
      <c r="B396" s="39"/>
      <c r="C396" s="9" t="s">
        <v>175</v>
      </c>
      <c r="D396" s="8"/>
      <c r="E396" s="8"/>
      <c r="F396" s="8"/>
      <c r="G396" s="63">
        <v>201.9</v>
      </c>
      <c r="H396" s="4">
        <v>201.9</v>
      </c>
      <c r="I396" s="4">
        <v>201.9</v>
      </c>
      <c r="J396" s="7">
        <v>182.75</v>
      </c>
      <c r="K396" s="7">
        <v>184.46</v>
      </c>
    </row>
    <row r="397" spans="2:11">
      <c r="B397" s="39"/>
      <c r="C397" s="9" t="s">
        <v>174</v>
      </c>
      <c r="D397" s="8"/>
      <c r="E397" s="8"/>
      <c r="F397" s="8"/>
      <c r="G397" s="63">
        <v>248.6</v>
      </c>
      <c r="H397" s="4">
        <v>248.6</v>
      </c>
      <c r="I397" s="4">
        <v>248.6</v>
      </c>
      <c r="J397" s="7">
        <v>301.02</v>
      </c>
      <c r="K397" s="7">
        <v>398.74</v>
      </c>
    </row>
    <row r="398" spans="2:11">
      <c r="B398" s="39"/>
      <c r="C398" s="9" t="s">
        <v>173</v>
      </c>
      <c r="D398" s="8"/>
      <c r="E398" s="8"/>
      <c r="F398" s="8"/>
      <c r="G398" s="63">
        <v>1200</v>
      </c>
      <c r="H398" s="4">
        <v>1200</v>
      </c>
      <c r="I398" s="4">
        <v>0</v>
      </c>
      <c r="J398" s="7">
        <v>0</v>
      </c>
      <c r="K398" s="7">
        <v>0</v>
      </c>
    </row>
    <row r="399" spans="2:11">
      <c r="B399" s="39"/>
      <c r="C399" s="9" t="s">
        <v>172</v>
      </c>
      <c r="D399" s="8"/>
      <c r="E399" s="8"/>
      <c r="F399" s="8"/>
      <c r="G399" s="63">
        <v>110</v>
      </c>
      <c r="H399" s="4">
        <v>110</v>
      </c>
      <c r="I399" s="4">
        <v>110</v>
      </c>
      <c r="J399" s="7">
        <v>250</v>
      </c>
      <c r="K399" s="7">
        <v>0</v>
      </c>
    </row>
    <row r="400" spans="2:11">
      <c r="B400" s="39"/>
      <c r="C400" s="9" t="s">
        <v>171</v>
      </c>
      <c r="D400" s="8"/>
      <c r="E400" s="8"/>
      <c r="F400" s="8"/>
      <c r="G400" s="61">
        <v>2000</v>
      </c>
      <c r="H400" s="3">
        <v>2000</v>
      </c>
      <c r="I400" s="3">
        <v>1638.6</v>
      </c>
      <c r="J400" s="7">
        <v>1204.27</v>
      </c>
      <c r="K400" s="7">
        <v>3043.89</v>
      </c>
    </row>
    <row r="401" spans="2:11">
      <c r="B401" s="39"/>
      <c r="C401" s="9" t="s">
        <v>170</v>
      </c>
      <c r="D401" s="8"/>
      <c r="E401" s="8"/>
      <c r="F401" s="8"/>
      <c r="G401" s="61">
        <v>1500</v>
      </c>
      <c r="H401" s="3">
        <v>1500</v>
      </c>
      <c r="I401" s="3">
        <v>1415.01</v>
      </c>
      <c r="J401" s="7">
        <v>1310.82</v>
      </c>
      <c r="K401" s="7">
        <v>393.33</v>
      </c>
    </row>
    <row r="402" spans="2:11">
      <c r="B402" s="39"/>
      <c r="C402" s="9" t="s">
        <v>169</v>
      </c>
      <c r="D402" s="8"/>
      <c r="E402" s="8"/>
      <c r="F402" s="8"/>
      <c r="G402" s="63">
        <v>2800</v>
      </c>
      <c r="H402" s="4">
        <v>2800</v>
      </c>
      <c r="I402" s="4">
        <v>2694.48</v>
      </c>
      <c r="J402" s="7">
        <v>2184.48</v>
      </c>
      <c r="K402" s="7">
        <v>1977.6</v>
      </c>
    </row>
    <row r="403" spans="2:11">
      <c r="B403" s="39"/>
      <c r="C403" s="9" t="s">
        <v>168</v>
      </c>
      <c r="D403" s="8"/>
      <c r="E403" s="8"/>
      <c r="F403" s="8"/>
      <c r="G403" s="61">
        <v>0</v>
      </c>
      <c r="H403" s="3">
        <v>0</v>
      </c>
      <c r="I403" s="3">
        <v>0</v>
      </c>
      <c r="J403" s="7">
        <v>1430</v>
      </c>
      <c r="K403" s="7">
        <v>2080.54</v>
      </c>
    </row>
    <row r="404" spans="2:11">
      <c r="B404" s="39"/>
      <c r="C404" s="9" t="s">
        <v>167</v>
      </c>
      <c r="D404" s="8"/>
      <c r="E404" s="8"/>
      <c r="F404" s="8"/>
      <c r="G404" s="61">
        <v>0</v>
      </c>
      <c r="H404" s="3">
        <v>0</v>
      </c>
      <c r="I404" s="3">
        <v>0</v>
      </c>
      <c r="J404" s="7">
        <v>36.57</v>
      </c>
      <c r="K404" s="7">
        <v>65.83</v>
      </c>
    </row>
    <row r="405" spans="2:11">
      <c r="B405" s="39"/>
      <c r="C405" s="9" t="s">
        <v>166</v>
      </c>
      <c r="D405" s="8"/>
      <c r="E405" s="8"/>
      <c r="F405" s="8"/>
      <c r="G405" s="63">
        <v>0</v>
      </c>
      <c r="H405" s="4">
        <v>275.2</v>
      </c>
      <c r="I405" s="4">
        <v>275.2</v>
      </c>
      <c r="J405" s="7">
        <v>914.2</v>
      </c>
      <c r="K405" s="7">
        <v>381.5</v>
      </c>
    </row>
    <row r="406" spans="2:11">
      <c r="B406" s="39"/>
      <c r="C406" s="9" t="s">
        <v>165</v>
      </c>
      <c r="D406" s="8"/>
      <c r="E406" s="8"/>
      <c r="F406" s="8"/>
      <c r="G406" s="63">
        <v>0</v>
      </c>
      <c r="H406" s="4">
        <v>0</v>
      </c>
      <c r="I406" s="4">
        <v>4412.4799999999996</v>
      </c>
      <c r="J406" s="7">
        <v>2327.6</v>
      </c>
      <c r="K406" s="7">
        <v>3955.05</v>
      </c>
    </row>
    <row r="407" spans="2:11">
      <c r="B407" s="39"/>
      <c r="C407" s="9" t="s">
        <v>164</v>
      </c>
      <c r="D407" s="8"/>
      <c r="E407" s="8"/>
      <c r="F407" s="8"/>
      <c r="G407" s="63">
        <v>600</v>
      </c>
      <c r="H407" s="4">
        <v>600</v>
      </c>
      <c r="I407" s="4">
        <v>414.9</v>
      </c>
      <c r="J407" s="7">
        <v>555.25</v>
      </c>
      <c r="K407" s="7">
        <v>706.86</v>
      </c>
    </row>
    <row r="408" spans="2:11">
      <c r="B408" s="39"/>
      <c r="C408" s="9" t="s">
        <v>163</v>
      </c>
      <c r="D408" s="8"/>
      <c r="E408" s="8"/>
      <c r="F408" s="8"/>
      <c r="G408" s="61">
        <v>6400</v>
      </c>
      <c r="H408" s="3">
        <v>6400</v>
      </c>
      <c r="I408" s="3">
        <v>6400</v>
      </c>
      <c r="J408" s="7">
        <v>1660</v>
      </c>
      <c r="K408" s="7">
        <v>10675</v>
      </c>
    </row>
    <row r="409" spans="2:11">
      <c r="B409" s="39"/>
      <c r="C409" s="9" t="s">
        <v>162</v>
      </c>
      <c r="D409" s="8"/>
      <c r="E409" s="8"/>
      <c r="F409" s="8"/>
      <c r="G409" s="61">
        <v>536</v>
      </c>
      <c r="H409" s="3">
        <v>536</v>
      </c>
      <c r="I409" s="3">
        <v>536</v>
      </c>
      <c r="J409" s="7">
        <v>515</v>
      </c>
      <c r="K409" s="7">
        <v>490</v>
      </c>
    </row>
    <row r="410" spans="2:11">
      <c r="B410" s="39"/>
      <c r="C410" s="9" t="s">
        <v>161</v>
      </c>
      <c r="D410" s="8"/>
      <c r="E410" s="8"/>
      <c r="F410" s="8"/>
      <c r="G410" s="63">
        <v>357.2</v>
      </c>
      <c r="H410" s="4">
        <v>357.2</v>
      </c>
      <c r="I410" s="4">
        <v>357.2</v>
      </c>
      <c r="J410" s="7">
        <v>784.62</v>
      </c>
      <c r="K410" s="7">
        <v>180.35</v>
      </c>
    </row>
    <row r="411" spans="2:11">
      <c r="B411" s="39"/>
      <c r="C411" s="9" t="s">
        <v>160</v>
      </c>
      <c r="D411" s="8"/>
      <c r="E411" s="8"/>
      <c r="F411" s="8"/>
      <c r="G411" s="63">
        <v>369.7</v>
      </c>
      <c r="H411" s="4">
        <v>369.7</v>
      </c>
      <c r="I411" s="4">
        <v>369.7</v>
      </c>
      <c r="J411" s="7">
        <v>689.06</v>
      </c>
      <c r="K411" s="7">
        <v>496.12</v>
      </c>
    </row>
    <row r="412" spans="2:11">
      <c r="B412" s="39"/>
      <c r="C412" s="9" t="s">
        <v>159</v>
      </c>
      <c r="D412" s="8"/>
      <c r="E412" s="8"/>
      <c r="F412" s="8"/>
      <c r="G412" s="63">
        <v>205.94</v>
      </c>
      <c r="H412" s="4">
        <v>205.94</v>
      </c>
      <c r="I412" s="4">
        <v>205.94</v>
      </c>
      <c r="J412" s="7">
        <v>75.64</v>
      </c>
      <c r="K412" s="7">
        <v>116.27</v>
      </c>
    </row>
    <row r="413" spans="2:11">
      <c r="B413" s="39"/>
      <c r="C413" s="9" t="s">
        <v>158</v>
      </c>
      <c r="D413" s="8"/>
      <c r="E413" s="8"/>
      <c r="F413" s="8"/>
      <c r="G413" s="63">
        <v>546.91999999999996</v>
      </c>
      <c r="H413" s="4">
        <v>546.91999999999996</v>
      </c>
      <c r="I413" s="4">
        <v>546.91999999999996</v>
      </c>
      <c r="J413" s="7">
        <v>294.12</v>
      </c>
      <c r="K413" s="7">
        <v>437.93</v>
      </c>
    </row>
    <row r="414" spans="2:11">
      <c r="B414" s="39"/>
      <c r="C414" s="9" t="s">
        <v>157</v>
      </c>
      <c r="D414" s="8"/>
      <c r="E414" s="8"/>
      <c r="F414" s="8"/>
      <c r="G414" s="63">
        <v>444.32</v>
      </c>
      <c r="H414" s="4">
        <v>444.32</v>
      </c>
      <c r="I414" s="4">
        <v>444.32</v>
      </c>
      <c r="J414" s="7">
        <v>217.73</v>
      </c>
      <c r="K414" s="7">
        <v>300</v>
      </c>
    </row>
    <row r="415" spans="2:11">
      <c r="B415" s="39"/>
      <c r="C415" s="9" t="s">
        <v>156</v>
      </c>
      <c r="D415" s="8"/>
      <c r="E415" s="8"/>
      <c r="F415" s="8"/>
      <c r="G415" s="61">
        <v>0</v>
      </c>
      <c r="H415" s="1">
        <v>0</v>
      </c>
      <c r="I415" s="1">
        <v>0</v>
      </c>
      <c r="J415" s="7">
        <v>207</v>
      </c>
      <c r="K415" s="7">
        <v>519.19000000000005</v>
      </c>
    </row>
    <row r="416" spans="2:11">
      <c r="B416" s="39"/>
      <c r="C416" s="9" t="s">
        <v>155</v>
      </c>
      <c r="D416" s="8"/>
      <c r="E416" s="8"/>
      <c r="F416" s="8"/>
      <c r="G416" s="61">
        <v>0</v>
      </c>
      <c r="H416" s="3">
        <v>0</v>
      </c>
      <c r="I416" s="3">
        <v>0</v>
      </c>
      <c r="J416" s="7">
        <v>122.89</v>
      </c>
      <c r="K416" s="7">
        <v>0</v>
      </c>
    </row>
    <row r="417" spans="2:11">
      <c r="B417" s="39"/>
      <c r="C417" s="9" t="s">
        <v>154</v>
      </c>
      <c r="D417" s="8"/>
      <c r="E417" s="8"/>
      <c r="F417" s="8"/>
      <c r="G417" s="63">
        <v>409.91</v>
      </c>
      <c r="H417" s="4">
        <v>409.91</v>
      </c>
      <c r="I417" s="4">
        <v>409.91</v>
      </c>
      <c r="J417" s="7">
        <v>798.91</v>
      </c>
      <c r="K417" s="7">
        <v>716.7</v>
      </c>
    </row>
    <row r="418" spans="2:11">
      <c r="B418" s="39"/>
      <c r="C418" s="9" t="s">
        <v>153</v>
      </c>
      <c r="D418" s="8"/>
      <c r="E418" s="8"/>
      <c r="F418" s="8"/>
      <c r="G418" s="63">
        <v>49.43</v>
      </c>
      <c r="H418" s="4">
        <v>49.43</v>
      </c>
      <c r="I418" s="4">
        <v>49.43</v>
      </c>
      <c r="J418" s="7">
        <v>113.6</v>
      </c>
      <c r="K418" s="7">
        <v>168.1</v>
      </c>
    </row>
    <row r="419" spans="2:11">
      <c r="B419" s="39"/>
      <c r="C419" s="9" t="s">
        <v>152</v>
      </c>
      <c r="D419" s="8"/>
      <c r="E419" s="8"/>
      <c r="F419" s="8"/>
      <c r="G419" s="63">
        <v>159.63</v>
      </c>
      <c r="H419" s="4">
        <v>159.63</v>
      </c>
      <c r="I419" s="4">
        <v>159.63</v>
      </c>
      <c r="J419" s="7">
        <v>158.4</v>
      </c>
      <c r="K419" s="7">
        <v>0</v>
      </c>
    </row>
    <row r="420" spans="2:11">
      <c r="B420" s="39"/>
      <c r="C420" s="9" t="s">
        <v>151</v>
      </c>
      <c r="D420" s="8"/>
      <c r="E420" s="8"/>
      <c r="F420" s="8"/>
      <c r="G420" s="61">
        <v>0</v>
      </c>
      <c r="H420" s="3">
        <v>0</v>
      </c>
      <c r="I420" s="3">
        <v>0</v>
      </c>
      <c r="J420" s="7">
        <v>57.53</v>
      </c>
      <c r="K420" s="7">
        <v>134.87</v>
      </c>
    </row>
    <row r="421" spans="2:11">
      <c r="B421" s="39"/>
      <c r="C421" s="9" t="s">
        <v>150</v>
      </c>
      <c r="D421" s="8"/>
      <c r="E421" s="8"/>
      <c r="F421" s="8"/>
      <c r="G421" s="63">
        <v>381.07</v>
      </c>
      <c r="H421" s="4">
        <v>381.07</v>
      </c>
      <c r="I421" s="4">
        <v>381.07</v>
      </c>
      <c r="J421" s="7">
        <v>139.26</v>
      </c>
      <c r="K421" s="7">
        <v>63.91</v>
      </c>
    </row>
    <row r="422" spans="2:11">
      <c r="B422" s="39"/>
      <c r="C422" s="9" t="s">
        <v>149</v>
      </c>
      <c r="D422" s="8"/>
      <c r="E422" s="8"/>
      <c r="F422" s="8"/>
      <c r="G422" s="63">
        <v>621.1</v>
      </c>
      <c r="H422" s="4">
        <v>621.1</v>
      </c>
      <c r="I422" s="4">
        <v>621.1</v>
      </c>
      <c r="J422" s="7">
        <v>569.52</v>
      </c>
      <c r="K422" s="7">
        <v>1819.9</v>
      </c>
    </row>
    <row r="423" spans="2:11">
      <c r="B423" s="39"/>
      <c r="C423" s="9" t="s">
        <v>148</v>
      </c>
      <c r="D423" s="8"/>
      <c r="E423" s="8"/>
      <c r="F423" s="8"/>
      <c r="G423" s="63">
        <v>2000</v>
      </c>
      <c r="H423" s="4">
        <v>2000</v>
      </c>
      <c r="I423" s="4">
        <v>1701.44</v>
      </c>
      <c r="J423" s="7">
        <v>1263.9000000000001</v>
      </c>
      <c r="K423" s="7">
        <v>1951.38</v>
      </c>
    </row>
    <row r="424" spans="2:11">
      <c r="B424" s="39"/>
      <c r="C424" s="9" t="s">
        <v>147</v>
      </c>
      <c r="D424" s="8"/>
      <c r="E424" s="8"/>
      <c r="F424" s="8"/>
      <c r="G424" s="63">
        <v>128.83000000000001</v>
      </c>
      <c r="H424" s="4">
        <v>128.83000000000001</v>
      </c>
      <c r="I424" s="4">
        <v>128.83000000000001</v>
      </c>
      <c r="J424" s="7">
        <v>119.48</v>
      </c>
      <c r="K424" s="7">
        <v>66.11</v>
      </c>
    </row>
    <row r="425" spans="2:11">
      <c r="B425" s="39"/>
      <c r="C425" s="9" t="s">
        <v>146</v>
      </c>
      <c r="D425" s="8"/>
      <c r="E425" s="8"/>
      <c r="F425" s="8"/>
      <c r="G425" s="63">
        <v>10.050000000000001</v>
      </c>
      <c r="H425" s="4">
        <v>10.050000000000001</v>
      </c>
      <c r="I425" s="4">
        <v>10.050000000000001</v>
      </c>
      <c r="J425" s="7">
        <v>0</v>
      </c>
      <c r="K425" s="7">
        <v>0</v>
      </c>
    </row>
    <row r="426" spans="2:11">
      <c r="B426" s="39"/>
      <c r="C426" s="9" t="s">
        <v>145</v>
      </c>
      <c r="D426" s="8"/>
      <c r="E426" s="8"/>
      <c r="F426" s="8"/>
      <c r="G426" s="63">
        <v>27.5</v>
      </c>
      <c r="H426" s="4">
        <v>27.5</v>
      </c>
      <c r="I426" s="4">
        <v>27.5</v>
      </c>
      <c r="J426" s="7">
        <v>0</v>
      </c>
      <c r="K426" s="7">
        <v>40.409999999999997</v>
      </c>
    </row>
    <row r="427" spans="2:11">
      <c r="B427" s="39"/>
      <c r="C427" s="9" t="s">
        <v>144</v>
      </c>
      <c r="D427" s="8"/>
      <c r="E427" s="8"/>
      <c r="F427" s="8"/>
      <c r="G427" s="61">
        <v>0</v>
      </c>
      <c r="H427" s="3">
        <v>0</v>
      </c>
      <c r="I427" s="3">
        <v>0</v>
      </c>
      <c r="J427" s="7">
        <v>0</v>
      </c>
      <c r="K427" s="7">
        <v>50</v>
      </c>
    </row>
    <row r="428" spans="2:11">
      <c r="B428" s="39"/>
      <c r="C428" s="9" t="s">
        <v>143</v>
      </c>
      <c r="D428" s="8"/>
      <c r="E428" s="8"/>
      <c r="F428" s="8"/>
      <c r="G428" s="61">
        <v>0</v>
      </c>
      <c r="H428" s="3">
        <v>0</v>
      </c>
      <c r="I428" s="3">
        <v>0</v>
      </c>
      <c r="J428" s="7">
        <v>0</v>
      </c>
      <c r="K428" s="7">
        <v>460.8</v>
      </c>
    </row>
    <row r="429" spans="2:11">
      <c r="B429" s="39"/>
      <c r="C429" s="9" t="s">
        <v>142</v>
      </c>
      <c r="D429" s="8"/>
      <c r="E429" s="8"/>
      <c r="F429" s="8"/>
      <c r="G429" s="61">
        <v>150</v>
      </c>
      <c r="H429" s="3">
        <v>150</v>
      </c>
      <c r="I429" s="3">
        <v>150</v>
      </c>
      <c r="J429" s="7">
        <v>0</v>
      </c>
      <c r="K429" s="7">
        <v>0</v>
      </c>
    </row>
    <row r="430" spans="2:11">
      <c r="B430" s="39"/>
      <c r="C430" s="9" t="s">
        <v>141</v>
      </c>
      <c r="D430" s="8"/>
      <c r="E430" s="8"/>
      <c r="F430" s="8"/>
      <c r="G430" s="61">
        <v>0</v>
      </c>
      <c r="H430" s="3">
        <v>1200</v>
      </c>
      <c r="I430" s="3">
        <v>0</v>
      </c>
      <c r="J430" s="7">
        <v>0</v>
      </c>
      <c r="K430" s="7">
        <v>0</v>
      </c>
    </row>
    <row r="431" spans="2:11">
      <c r="B431" s="40"/>
      <c r="C431" s="32" t="s">
        <v>140</v>
      </c>
      <c r="D431" s="32"/>
      <c r="E431" s="32"/>
      <c r="F431" s="32"/>
      <c r="G431" s="64">
        <v>0</v>
      </c>
      <c r="H431" s="2">
        <v>0</v>
      </c>
      <c r="I431" s="2">
        <v>1400</v>
      </c>
      <c r="J431" s="12">
        <v>0</v>
      </c>
      <c r="K431" s="12">
        <v>0</v>
      </c>
    </row>
    <row r="432" spans="2:11">
      <c r="C432" s="18" t="s">
        <v>139</v>
      </c>
      <c r="D432" s="25"/>
      <c r="E432" s="25"/>
      <c r="F432" s="25"/>
      <c r="G432" s="65">
        <f>SUM(G435+G433)</f>
        <v>72188.91</v>
      </c>
      <c r="H432" s="6">
        <f>SUM(H435+H433)</f>
        <v>77017.05</v>
      </c>
      <c r="I432" s="6">
        <f>SUM(I435+I433)</f>
        <v>70601.87000000001</v>
      </c>
      <c r="J432" s="6">
        <f>SUM(J435+J433)</f>
        <v>51846.05</v>
      </c>
      <c r="K432" s="6">
        <f>SUM(K435+K433)</f>
        <v>47129.8</v>
      </c>
    </row>
    <row r="433" spans="2:11">
      <c r="B433" s="37"/>
      <c r="C433" s="38" t="s">
        <v>138</v>
      </c>
      <c r="D433" s="28"/>
      <c r="E433" s="28"/>
      <c r="F433" s="28"/>
      <c r="G433" s="67">
        <f>SUM(G434)</f>
        <v>188.91</v>
      </c>
      <c r="H433" s="5">
        <f>SUM(H434)</f>
        <v>188.91</v>
      </c>
      <c r="I433" s="5">
        <f>SUM(I434)</f>
        <v>188.91</v>
      </c>
      <c r="J433" s="5">
        <f>SUM(J434)</f>
        <v>188.91</v>
      </c>
      <c r="K433" s="5">
        <f>SUM(K434)</f>
        <v>0</v>
      </c>
    </row>
    <row r="434" spans="2:11">
      <c r="B434" s="40"/>
      <c r="C434" s="41" t="s">
        <v>137</v>
      </c>
      <c r="D434" s="32"/>
      <c r="E434" s="32"/>
      <c r="F434" s="32"/>
      <c r="G434" s="63">
        <v>188.91</v>
      </c>
      <c r="H434" s="4">
        <v>188.91</v>
      </c>
      <c r="I434" s="4">
        <v>188.91</v>
      </c>
      <c r="J434" s="12">
        <v>188.91</v>
      </c>
      <c r="K434" s="12">
        <v>0</v>
      </c>
    </row>
    <row r="435" spans="2:11">
      <c r="B435" s="42"/>
      <c r="C435" s="38" t="s">
        <v>136</v>
      </c>
      <c r="D435" s="28"/>
      <c r="E435" s="28"/>
      <c r="F435" s="28"/>
      <c r="G435" s="67">
        <f>SUM(G436)</f>
        <v>72000</v>
      </c>
      <c r="H435" s="5">
        <f>SUM(H436)</f>
        <v>76828.14</v>
      </c>
      <c r="I435" s="5">
        <f>SUM(I436)</f>
        <v>70412.960000000006</v>
      </c>
      <c r="J435" s="5">
        <f>SUM(J436)</f>
        <v>51657.14</v>
      </c>
      <c r="K435" s="5">
        <f>SUM(K436)</f>
        <v>47129.8</v>
      </c>
    </row>
    <row r="436" spans="2:11">
      <c r="B436" s="40"/>
      <c r="C436" s="41" t="s">
        <v>135</v>
      </c>
      <c r="D436" s="32"/>
      <c r="E436" s="32"/>
      <c r="F436" s="32"/>
      <c r="G436" s="62">
        <v>72000</v>
      </c>
      <c r="H436" s="12">
        <v>76828.14</v>
      </c>
      <c r="I436" s="12">
        <v>70412.960000000006</v>
      </c>
      <c r="J436" s="12">
        <v>51657.14</v>
      </c>
      <c r="K436" s="12">
        <v>47129.8</v>
      </c>
    </row>
    <row r="437" spans="2:11">
      <c r="C437" s="18" t="s">
        <v>134</v>
      </c>
      <c r="D437" s="25"/>
      <c r="E437" s="25"/>
      <c r="F437" s="25"/>
      <c r="G437" s="65">
        <f>SUM(G438+G440)</f>
        <v>-67.290000000000006</v>
      </c>
      <c r="H437" s="6">
        <f>SUM(H438+H440)</f>
        <v>-67.290000000000006</v>
      </c>
      <c r="I437" s="6">
        <f>SUM(I438+I440)</f>
        <v>-65.290000000000006</v>
      </c>
      <c r="J437" s="6">
        <f>SUM(J438+J440)</f>
        <v>3504.73</v>
      </c>
      <c r="K437" s="6">
        <f>SUM(K438)</f>
        <v>0</v>
      </c>
    </row>
    <row r="438" spans="2:11">
      <c r="B438" s="42"/>
      <c r="C438" s="38" t="s">
        <v>133</v>
      </c>
      <c r="D438" s="28"/>
      <c r="E438" s="28"/>
      <c r="F438" s="28"/>
      <c r="G438" s="67">
        <f>SUM(G439)</f>
        <v>-1</v>
      </c>
      <c r="H438" s="5">
        <f>SUM(H439)</f>
        <v>-1</v>
      </c>
      <c r="I438" s="5">
        <f>SUM(I439)</f>
        <v>0</v>
      </c>
      <c r="J438" s="5">
        <f>SUM(J439)</f>
        <v>3504.73</v>
      </c>
      <c r="K438" s="5">
        <f>SUM(K441)</f>
        <v>0</v>
      </c>
    </row>
    <row r="439" spans="2:11">
      <c r="B439" s="45"/>
      <c r="C439" s="9" t="s">
        <v>132</v>
      </c>
      <c r="D439" s="8"/>
      <c r="E439" s="8"/>
      <c r="F439" s="8"/>
      <c r="G439" s="61">
        <v>-1</v>
      </c>
      <c r="H439" s="3">
        <v>-1</v>
      </c>
      <c r="I439" s="3">
        <v>0</v>
      </c>
      <c r="J439" s="7">
        <v>3504.73</v>
      </c>
      <c r="K439" s="7">
        <v>0</v>
      </c>
    </row>
    <row r="440" spans="2:11">
      <c r="B440" s="45"/>
      <c r="C440" s="44" t="s">
        <v>131</v>
      </c>
      <c r="D440" s="8"/>
      <c r="E440" s="8"/>
      <c r="F440" s="8"/>
      <c r="G440" s="65">
        <f>SUM(G441)</f>
        <v>-66.290000000000006</v>
      </c>
      <c r="H440" s="10">
        <f>SUM(H441)</f>
        <v>-66.290000000000006</v>
      </c>
      <c r="I440" s="10">
        <f>SUM(I441)</f>
        <v>-65.290000000000006</v>
      </c>
      <c r="J440" s="7">
        <v>0</v>
      </c>
      <c r="K440" s="7">
        <v>0</v>
      </c>
    </row>
    <row r="441" spans="2:11">
      <c r="B441" s="40"/>
      <c r="C441" s="41" t="s">
        <v>130</v>
      </c>
      <c r="D441" s="32"/>
      <c r="E441" s="32"/>
      <c r="F441" s="32"/>
      <c r="G441" s="62">
        <v>-66.290000000000006</v>
      </c>
      <c r="H441" s="12">
        <v>-66.290000000000006</v>
      </c>
      <c r="I441" s="12">
        <v>-65.290000000000006</v>
      </c>
      <c r="J441" s="12">
        <v>0</v>
      </c>
      <c r="K441" s="12">
        <v>0</v>
      </c>
    </row>
    <row r="442" spans="2:11">
      <c r="C442" s="18" t="s">
        <v>129</v>
      </c>
      <c r="D442" s="25"/>
      <c r="E442" s="25"/>
      <c r="F442" s="25"/>
      <c r="G442" s="65">
        <f>SUM(G510,G486,G467,G459,G455,G449,G443)</f>
        <v>342656.13</v>
      </c>
      <c r="H442" s="6">
        <f>SUM(H510,H486,H467,H459,H455,H449,H443)</f>
        <v>420656.13</v>
      </c>
      <c r="I442" s="6">
        <f>SUM(I510,I486,I467,I459,I455,I449,I443)</f>
        <v>392188.26999999996</v>
      </c>
      <c r="J442" s="6">
        <f>SUM(J510,J486,J467,J459,J455,J449,J443)</f>
        <v>267184.49</v>
      </c>
      <c r="K442" s="6">
        <v>210496.28</v>
      </c>
    </row>
    <row r="443" spans="2:11">
      <c r="B443" s="37"/>
      <c r="C443" s="38" t="s">
        <v>128</v>
      </c>
      <c r="D443" s="28"/>
      <c r="E443" s="28"/>
      <c r="F443" s="28"/>
      <c r="G443" s="67">
        <f>SUM(G444:G448)</f>
        <v>7999.99</v>
      </c>
      <c r="H443" s="5">
        <f>SUM(H444:H448)</f>
        <v>7999.99</v>
      </c>
      <c r="I443" s="5">
        <f>SUM(I444:I448)</f>
        <v>12999.99</v>
      </c>
      <c r="J443" s="5">
        <f>SUM(J444:J448)</f>
        <v>6791.17</v>
      </c>
      <c r="K443" s="5">
        <f>SUM(K444:K448)</f>
        <v>9980.17</v>
      </c>
    </row>
    <row r="444" spans="2:11">
      <c r="B444" s="39"/>
      <c r="C444" s="9" t="s">
        <v>127</v>
      </c>
      <c r="D444" s="8"/>
      <c r="E444" s="8"/>
      <c r="F444" s="8"/>
      <c r="G444" s="61">
        <v>4000</v>
      </c>
      <c r="H444" s="3">
        <v>4000</v>
      </c>
      <c r="I444" s="3">
        <v>4000</v>
      </c>
      <c r="J444" s="7">
        <v>4000</v>
      </c>
      <c r="K444" s="7">
        <v>4100</v>
      </c>
    </row>
    <row r="445" spans="2:11">
      <c r="B445" s="39"/>
      <c r="C445" s="9" t="s">
        <v>126</v>
      </c>
      <c r="D445" s="8"/>
      <c r="E445" s="8"/>
      <c r="F445" s="8"/>
      <c r="G445" s="61">
        <v>2000</v>
      </c>
      <c r="H445" s="3">
        <v>2000</v>
      </c>
      <c r="I445" s="3">
        <v>1000</v>
      </c>
      <c r="J445" s="7">
        <v>1100</v>
      </c>
      <c r="K445" s="7">
        <v>3656</v>
      </c>
    </row>
    <row r="446" spans="2:11">
      <c r="B446" s="39"/>
      <c r="C446" s="9" t="s">
        <v>125</v>
      </c>
      <c r="D446" s="8"/>
      <c r="E446" s="8"/>
      <c r="F446" s="8"/>
      <c r="G446" s="61">
        <v>1999.99</v>
      </c>
      <c r="H446" s="3">
        <v>1999.99</v>
      </c>
      <c r="I446" s="3">
        <v>1999.99</v>
      </c>
      <c r="J446" s="7">
        <v>1691.17</v>
      </c>
      <c r="K446" s="7">
        <v>1490.17</v>
      </c>
    </row>
    <row r="447" spans="2:11">
      <c r="B447" s="39"/>
      <c r="C447" s="9" t="s">
        <v>124</v>
      </c>
      <c r="D447" s="8"/>
      <c r="E447" s="8"/>
      <c r="F447" s="8"/>
      <c r="G447" s="61">
        <v>0</v>
      </c>
      <c r="H447" s="3">
        <v>0</v>
      </c>
      <c r="I447" s="3">
        <v>6000</v>
      </c>
      <c r="J447" s="7">
        <v>0</v>
      </c>
      <c r="K447" s="7">
        <v>0</v>
      </c>
    </row>
    <row r="448" spans="2:11">
      <c r="B448" s="40"/>
      <c r="C448" s="41" t="s">
        <v>123</v>
      </c>
      <c r="D448" s="32"/>
      <c r="E448" s="32"/>
      <c r="F448" s="32"/>
      <c r="G448" s="64">
        <v>0</v>
      </c>
      <c r="H448" s="2">
        <v>0</v>
      </c>
      <c r="I448" s="2">
        <v>0</v>
      </c>
      <c r="J448" s="12">
        <v>0</v>
      </c>
      <c r="K448" s="12">
        <v>734</v>
      </c>
    </row>
    <row r="449" spans="2:11">
      <c r="B449" s="42"/>
      <c r="C449" s="38" t="s">
        <v>122</v>
      </c>
      <c r="D449" s="28"/>
      <c r="E449" s="28"/>
      <c r="F449" s="28"/>
      <c r="G449" s="67">
        <f>SUM(G450:G454)</f>
        <v>40917</v>
      </c>
      <c r="H449" s="5">
        <f>SUM(H450:H454)</f>
        <v>41417</v>
      </c>
      <c r="I449" s="5">
        <f>SUM(I450:I454)</f>
        <v>40817</v>
      </c>
      <c r="J449" s="5">
        <f>SUM(J450:J454)</f>
        <v>40153</v>
      </c>
      <c r="K449" s="5">
        <f>SUM(K450:K454)</f>
        <v>38777</v>
      </c>
    </row>
    <row r="450" spans="2:11">
      <c r="B450" s="39"/>
      <c r="C450" s="9" t="s">
        <v>121</v>
      </c>
      <c r="D450" s="8"/>
      <c r="E450" s="8"/>
      <c r="F450" s="8"/>
      <c r="G450" s="61">
        <v>40587</v>
      </c>
      <c r="H450" s="3">
        <v>40587</v>
      </c>
      <c r="I450" s="3">
        <v>40587</v>
      </c>
      <c r="J450" s="7">
        <v>40088</v>
      </c>
      <c r="K450" s="7">
        <v>38642</v>
      </c>
    </row>
    <row r="451" spans="2:11">
      <c r="B451" s="39"/>
      <c r="C451" s="9" t="s">
        <v>120</v>
      </c>
      <c r="D451" s="8"/>
      <c r="E451" s="8"/>
      <c r="F451" s="8"/>
      <c r="G451" s="61">
        <v>130</v>
      </c>
      <c r="H451" s="3">
        <v>130</v>
      </c>
      <c r="I451" s="3">
        <v>130</v>
      </c>
      <c r="J451" s="7">
        <v>65</v>
      </c>
      <c r="K451" s="7">
        <v>0</v>
      </c>
    </row>
    <row r="452" spans="2:11">
      <c r="B452" s="39"/>
      <c r="C452" s="9" t="s">
        <v>119</v>
      </c>
      <c r="D452" s="8"/>
      <c r="E452" s="8"/>
      <c r="F452" s="8"/>
      <c r="G452" s="61">
        <v>200</v>
      </c>
      <c r="H452" s="3">
        <v>200</v>
      </c>
      <c r="I452" s="3">
        <v>100</v>
      </c>
      <c r="J452" s="7">
        <v>0</v>
      </c>
      <c r="K452" s="7">
        <v>0</v>
      </c>
    </row>
    <row r="453" spans="2:11">
      <c r="B453" s="39"/>
      <c r="C453" s="9" t="s">
        <v>118</v>
      </c>
      <c r="D453" s="8"/>
      <c r="E453" s="8"/>
      <c r="F453" s="8"/>
      <c r="G453" s="61">
        <v>0</v>
      </c>
      <c r="H453" s="3">
        <v>500</v>
      </c>
      <c r="I453" s="3">
        <v>0</v>
      </c>
      <c r="J453" s="7">
        <v>0</v>
      </c>
      <c r="K453" s="7">
        <v>0</v>
      </c>
    </row>
    <row r="454" spans="2:11">
      <c r="B454" s="40"/>
      <c r="C454" s="41" t="s">
        <v>117</v>
      </c>
      <c r="D454" s="32"/>
      <c r="E454" s="32"/>
      <c r="F454" s="32"/>
      <c r="G454" s="64">
        <v>0</v>
      </c>
      <c r="H454" s="2">
        <v>0</v>
      </c>
      <c r="I454" s="2">
        <v>0</v>
      </c>
      <c r="J454" s="12">
        <v>0</v>
      </c>
      <c r="K454" s="12">
        <v>135</v>
      </c>
    </row>
    <row r="455" spans="2:11">
      <c r="B455" s="42"/>
      <c r="C455" s="38" t="s">
        <v>116</v>
      </c>
      <c r="D455" s="28"/>
      <c r="E455" s="28"/>
      <c r="F455" s="28"/>
      <c r="G455" s="67">
        <f>SUM(G456:G458)</f>
        <v>2000</v>
      </c>
      <c r="H455" s="5">
        <f>SUM(H456:H458)</f>
        <v>2000</v>
      </c>
      <c r="I455" s="5">
        <f>SUM(I456:I458)</f>
        <v>0</v>
      </c>
      <c r="J455" s="5">
        <f>SUM(J456:J458)</f>
        <v>14350</v>
      </c>
      <c r="K455" s="5">
        <f>SUM(K456:K458)</f>
        <v>350</v>
      </c>
    </row>
    <row r="456" spans="2:11">
      <c r="B456" s="39"/>
      <c r="C456" s="9" t="s">
        <v>115</v>
      </c>
      <c r="D456" s="8"/>
      <c r="E456" s="8"/>
      <c r="F456" s="8"/>
      <c r="G456" s="61">
        <v>2000</v>
      </c>
      <c r="H456" s="3">
        <v>2000</v>
      </c>
      <c r="I456" s="3">
        <v>0</v>
      </c>
      <c r="J456" s="7">
        <v>12000</v>
      </c>
      <c r="K456" s="7">
        <v>350</v>
      </c>
    </row>
    <row r="457" spans="2:11">
      <c r="B457" s="39"/>
      <c r="C457" s="9" t="s">
        <v>114</v>
      </c>
      <c r="D457" s="8"/>
      <c r="E457" s="8"/>
      <c r="F457" s="8"/>
      <c r="G457" s="61">
        <v>0</v>
      </c>
      <c r="H457" s="3">
        <v>0</v>
      </c>
      <c r="I457" s="3">
        <v>0</v>
      </c>
      <c r="J457" s="7">
        <v>2000</v>
      </c>
      <c r="K457" s="7">
        <v>0</v>
      </c>
    </row>
    <row r="458" spans="2:11">
      <c r="B458" s="40"/>
      <c r="C458" s="41" t="s">
        <v>113</v>
      </c>
      <c r="D458" s="32"/>
      <c r="E458" s="32"/>
      <c r="F458" s="32"/>
      <c r="G458" s="64">
        <v>0</v>
      </c>
      <c r="H458" s="2">
        <v>0</v>
      </c>
      <c r="I458" s="2">
        <v>0</v>
      </c>
      <c r="J458" s="12">
        <v>350</v>
      </c>
      <c r="K458" s="12">
        <v>0</v>
      </c>
    </row>
    <row r="459" spans="2:11">
      <c r="B459" s="42"/>
      <c r="C459" s="38" t="s">
        <v>112</v>
      </c>
      <c r="D459" s="28"/>
      <c r="E459" s="28"/>
      <c r="F459" s="28"/>
      <c r="G459" s="67">
        <f>SUM(G460:G466)</f>
        <v>26569.98</v>
      </c>
      <c r="H459" s="5">
        <f>SUM(H460:H466)</f>
        <v>30569.98</v>
      </c>
      <c r="I459" s="5">
        <f>SUM(I460:I466)</f>
        <v>15695.900000000001</v>
      </c>
      <c r="J459" s="5">
        <f>SUM(J460:J466)</f>
        <v>8732.2199999999993</v>
      </c>
      <c r="K459" s="5">
        <f>SUM(K460:K466)</f>
        <v>4369.3499999999995</v>
      </c>
    </row>
    <row r="460" spans="2:11">
      <c r="B460" s="39"/>
      <c r="C460" s="9" t="s">
        <v>111</v>
      </c>
      <c r="D460" s="8"/>
      <c r="E460" s="8"/>
      <c r="F460" s="8"/>
      <c r="G460" s="63">
        <v>2564.52</v>
      </c>
      <c r="H460" s="4">
        <v>2564.52</v>
      </c>
      <c r="I460" s="4">
        <v>2564.52</v>
      </c>
      <c r="J460" s="7">
        <v>2381.16</v>
      </c>
      <c r="K460" s="7">
        <v>1641.11</v>
      </c>
    </row>
    <row r="461" spans="2:11">
      <c r="B461" s="39"/>
      <c r="C461" s="9" t="s">
        <v>110</v>
      </c>
      <c r="D461" s="8"/>
      <c r="E461" s="8"/>
      <c r="F461" s="8"/>
      <c r="G461" s="63">
        <v>10000</v>
      </c>
      <c r="H461" s="4">
        <v>10000</v>
      </c>
      <c r="I461" s="4">
        <v>9431.17</v>
      </c>
      <c r="J461" s="7">
        <v>3152.55</v>
      </c>
      <c r="K461" s="7">
        <v>0</v>
      </c>
    </row>
    <row r="462" spans="2:11">
      <c r="B462" s="39"/>
      <c r="C462" s="9" t="s">
        <v>109</v>
      </c>
      <c r="D462" s="8"/>
      <c r="E462" s="8"/>
      <c r="F462" s="8"/>
      <c r="G462" s="63">
        <v>6000</v>
      </c>
      <c r="H462" s="4">
        <v>8000</v>
      </c>
      <c r="I462" s="4">
        <v>2194.75</v>
      </c>
      <c r="J462" s="7">
        <v>879.44</v>
      </c>
      <c r="K462" s="7">
        <v>0</v>
      </c>
    </row>
    <row r="463" spans="2:11">
      <c r="B463" s="39"/>
      <c r="C463" s="9" t="s">
        <v>108</v>
      </c>
      <c r="D463" s="8"/>
      <c r="E463" s="8"/>
      <c r="F463" s="8"/>
      <c r="G463" s="61">
        <v>0</v>
      </c>
      <c r="H463" s="3">
        <v>0</v>
      </c>
      <c r="I463" s="3">
        <v>0</v>
      </c>
      <c r="J463" s="7">
        <v>587.1</v>
      </c>
      <c r="K463" s="7">
        <v>0</v>
      </c>
    </row>
    <row r="464" spans="2:11">
      <c r="B464" s="39"/>
      <c r="C464" s="9" t="s">
        <v>107</v>
      </c>
      <c r="D464" s="8"/>
      <c r="E464" s="8"/>
      <c r="F464" s="8"/>
      <c r="G464" s="63">
        <v>1505.46</v>
      </c>
      <c r="H464" s="4">
        <v>1505.46</v>
      </c>
      <c r="I464" s="4">
        <v>1505.46</v>
      </c>
      <c r="J464" s="7">
        <v>1050.55</v>
      </c>
      <c r="K464" s="7">
        <v>0</v>
      </c>
    </row>
    <row r="465" spans="2:11">
      <c r="B465" s="39"/>
      <c r="C465" s="9" t="s">
        <v>106</v>
      </c>
      <c r="D465" s="8"/>
      <c r="E465" s="8"/>
      <c r="F465" s="8"/>
      <c r="G465" s="61">
        <v>1500</v>
      </c>
      <c r="H465" s="3">
        <v>1500</v>
      </c>
      <c r="I465" s="3">
        <v>0</v>
      </c>
      <c r="J465" s="7">
        <v>681.42</v>
      </c>
      <c r="K465" s="7">
        <v>875</v>
      </c>
    </row>
    <row r="466" spans="2:11">
      <c r="B466" s="40"/>
      <c r="C466" s="41" t="s">
        <v>105</v>
      </c>
      <c r="D466" s="32"/>
      <c r="E466" s="32"/>
      <c r="F466" s="32"/>
      <c r="G466" s="64">
        <v>5000</v>
      </c>
      <c r="H466" s="2">
        <v>7000</v>
      </c>
      <c r="I466" s="2">
        <v>0</v>
      </c>
      <c r="J466" s="12">
        <v>0</v>
      </c>
      <c r="K466" s="12">
        <v>1853.24</v>
      </c>
    </row>
    <row r="467" spans="2:11">
      <c r="B467" s="42"/>
      <c r="C467" s="38" t="s">
        <v>104</v>
      </c>
      <c r="D467" s="28"/>
      <c r="E467" s="28"/>
      <c r="F467" s="28"/>
      <c r="G467" s="67">
        <f>SUM(G468:G485)</f>
        <v>8612.7400000000016</v>
      </c>
      <c r="H467" s="5">
        <f>SUM(H468:H485)</f>
        <v>8612.7400000000016</v>
      </c>
      <c r="I467" s="5">
        <f>SUM(I468:I485)</f>
        <v>8612.7400000000016</v>
      </c>
      <c r="J467" s="5">
        <f>SUM(J468:J485)</f>
        <v>11340.619999999999</v>
      </c>
      <c r="K467" s="5">
        <f>SUM(K468:K485)</f>
        <v>5256.7000000000007</v>
      </c>
    </row>
    <row r="468" spans="2:11">
      <c r="B468" s="39"/>
      <c r="C468" s="9" t="s">
        <v>103</v>
      </c>
      <c r="D468" s="8"/>
      <c r="E468" s="8"/>
      <c r="F468" s="8"/>
      <c r="G468" s="63">
        <v>194.59</v>
      </c>
      <c r="H468" s="4">
        <v>194.59</v>
      </c>
      <c r="I468" s="4">
        <v>194.59</v>
      </c>
      <c r="J468" s="7">
        <v>74.87</v>
      </c>
      <c r="K468" s="7">
        <v>20</v>
      </c>
    </row>
    <row r="469" spans="2:11">
      <c r="B469" s="39"/>
      <c r="C469" s="9" t="s">
        <v>102</v>
      </c>
      <c r="D469" s="8"/>
      <c r="E469" s="8"/>
      <c r="F469" s="8"/>
      <c r="G469" s="63">
        <v>102.7</v>
      </c>
      <c r="H469" s="4">
        <v>102.7</v>
      </c>
      <c r="I469" s="4">
        <v>102.7</v>
      </c>
      <c r="J469" s="7">
        <v>106.4</v>
      </c>
      <c r="K469" s="7">
        <v>0</v>
      </c>
    </row>
    <row r="470" spans="2:11">
      <c r="B470" s="39"/>
      <c r="C470" s="9" t="s">
        <v>101</v>
      </c>
      <c r="D470" s="8"/>
      <c r="E470" s="8"/>
      <c r="F470" s="8"/>
      <c r="G470" s="61">
        <v>30</v>
      </c>
      <c r="H470" s="3">
        <v>30</v>
      </c>
      <c r="I470" s="3">
        <v>30</v>
      </c>
      <c r="J470" s="7">
        <v>44.22</v>
      </c>
      <c r="K470" s="7">
        <v>0</v>
      </c>
    </row>
    <row r="471" spans="2:11">
      <c r="B471" s="39"/>
      <c r="C471" s="9" t="s">
        <v>100</v>
      </c>
      <c r="D471" s="8"/>
      <c r="E471" s="8"/>
      <c r="F471" s="8"/>
      <c r="G471" s="63">
        <v>953.2</v>
      </c>
      <c r="H471" s="4">
        <v>953.2</v>
      </c>
      <c r="I471" s="4">
        <v>953.2</v>
      </c>
      <c r="J471" s="7">
        <v>1400.69</v>
      </c>
      <c r="K471" s="7">
        <v>81.98</v>
      </c>
    </row>
    <row r="472" spans="2:11">
      <c r="B472" s="39"/>
      <c r="C472" s="9" t="s">
        <v>99</v>
      </c>
      <c r="D472" s="8"/>
      <c r="E472" s="8"/>
      <c r="F472" s="8"/>
      <c r="G472" s="63">
        <v>1214.24</v>
      </c>
      <c r="H472" s="4">
        <v>1214.24</v>
      </c>
      <c r="I472" s="4">
        <v>1214.24</v>
      </c>
      <c r="J472" s="7">
        <v>1070.25</v>
      </c>
      <c r="K472" s="7">
        <v>0</v>
      </c>
    </row>
    <row r="473" spans="2:11">
      <c r="B473" s="39"/>
      <c r="C473" s="9" t="s">
        <v>98</v>
      </c>
      <c r="D473" s="8"/>
      <c r="E473" s="8"/>
      <c r="F473" s="8"/>
      <c r="G473" s="63">
        <v>1545.11</v>
      </c>
      <c r="H473" s="4">
        <v>1545.11</v>
      </c>
      <c r="I473" s="4">
        <v>1545.11</v>
      </c>
      <c r="J473" s="7">
        <v>1602.37</v>
      </c>
      <c r="K473" s="7">
        <v>185.64</v>
      </c>
    </row>
    <row r="474" spans="2:11">
      <c r="B474" s="39"/>
      <c r="C474" s="9" t="s">
        <v>97</v>
      </c>
      <c r="D474" s="8"/>
      <c r="E474" s="8"/>
      <c r="F474" s="8"/>
      <c r="G474" s="63">
        <v>146.26</v>
      </c>
      <c r="H474" s="4">
        <v>146.26</v>
      </c>
      <c r="I474" s="4">
        <v>146.26</v>
      </c>
      <c r="J474" s="7">
        <v>901.05</v>
      </c>
      <c r="K474" s="7">
        <v>468.32</v>
      </c>
    </row>
    <row r="475" spans="2:11">
      <c r="B475" s="39"/>
      <c r="C475" s="9" t="s">
        <v>96</v>
      </c>
      <c r="D475" s="8"/>
      <c r="E475" s="8"/>
      <c r="F475" s="8"/>
      <c r="G475" s="61">
        <v>93.06</v>
      </c>
      <c r="H475" s="3">
        <v>93.06</v>
      </c>
      <c r="I475" s="3">
        <v>93.06</v>
      </c>
      <c r="J475" s="7">
        <v>73.44</v>
      </c>
      <c r="K475" s="7">
        <v>117.44</v>
      </c>
    </row>
    <row r="476" spans="2:11">
      <c r="B476" s="39"/>
      <c r="C476" s="9" t="s">
        <v>95</v>
      </c>
      <c r="D476" s="8"/>
      <c r="E476" s="8"/>
      <c r="F476" s="8"/>
      <c r="G476" s="61">
        <v>37.380000000000003</v>
      </c>
      <c r="H476" s="3">
        <v>37.380000000000003</v>
      </c>
      <c r="I476" s="3">
        <v>37.380000000000003</v>
      </c>
      <c r="J476" s="7">
        <v>145.75</v>
      </c>
      <c r="K476" s="7">
        <v>5.4</v>
      </c>
    </row>
    <row r="477" spans="2:11">
      <c r="B477" s="39"/>
      <c r="C477" s="9" t="s">
        <v>94</v>
      </c>
      <c r="D477" s="8"/>
      <c r="E477" s="8"/>
      <c r="F477" s="8"/>
      <c r="G477" s="63">
        <v>282.58999999999997</v>
      </c>
      <c r="H477" s="4">
        <v>282.58999999999997</v>
      </c>
      <c r="I477" s="4">
        <v>282.58999999999997</v>
      </c>
      <c r="J477" s="7">
        <v>303.83999999999997</v>
      </c>
      <c r="K477" s="7">
        <v>0</v>
      </c>
    </row>
    <row r="478" spans="2:11">
      <c r="B478" s="39"/>
      <c r="C478" s="9" t="s">
        <v>93</v>
      </c>
      <c r="D478" s="8"/>
      <c r="E478" s="8"/>
      <c r="F478" s="8"/>
      <c r="G478" s="61">
        <v>0</v>
      </c>
      <c r="H478" s="3">
        <v>0</v>
      </c>
      <c r="I478" s="3">
        <v>0</v>
      </c>
      <c r="J478" s="7">
        <v>17.45</v>
      </c>
      <c r="K478" s="7">
        <v>0</v>
      </c>
    </row>
    <row r="479" spans="2:11">
      <c r="B479" s="39"/>
      <c r="C479" s="9" t="s">
        <v>92</v>
      </c>
      <c r="D479" s="8"/>
      <c r="E479" s="8"/>
      <c r="F479" s="8"/>
      <c r="G479" s="61">
        <v>0</v>
      </c>
      <c r="H479" s="3">
        <v>0</v>
      </c>
      <c r="I479" s="3">
        <v>0</v>
      </c>
      <c r="J479" s="7">
        <v>48</v>
      </c>
      <c r="K479" s="7">
        <v>0</v>
      </c>
    </row>
    <row r="480" spans="2:11">
      <c r="B480" s="39"/>
      <c r="C480" s="9" t="s">
        <v>91</v>
      </c>
      <c r="D480" s="8"/>
      <c r="E480" s="8"/>
      <c r="F480" s="8"/>
      <c r="G480" s="61">
        <v>68.88</v>
      </c>
      <c r="H480" s="3">
        <v>68.88</v>
      </c>
      <c r="I480" s="3">
        <v>68.88</v>
      </c>
      <c r="J480" s="7">
        <v>86.56</v>
      </c>
      <c r="K480" s="7">
        <v>0</v>
      </c>
    </row>
    <row r="481" spans="2:11">
      <c r="B481" s="39"/>
      <c r="C481" s="9" t="s">
        <v>90</v>
      </c>
      <c r="D481" s="8"/>
      <c r="E481" s="8"/>
      <c r="F481" s="8"/>
      <c r="G481" s="63">
        <v>505.73</v>
      </c>
      <c r="H481" s="4">
        <v>505.73</v>
      </c>
      <c r="I481" s="4">
        <v>505.73</v>
      </c>
      <c r="J481" s="7">
        <v>1085.45</v>
      </c>
      <c r="K481" s="7">
        <v>1517.19</v>
      </c>
    </row>
    <row r="482" spans="2:11">
      <c r="B482" s="39"/>
      <c r="C482" s="9" t="s">
        <v>89</v>
      </c>
      <c r="D482" s="8"/>
      <c r="E482" s="8"/>
      <c r="F482" s="8"/>
      <c r="G482" s="63">
        <v>603.87</v>
      </c>
      <c r="H482" s="4">
        <v>603.87</v>
      </c>
      <c r="I482" s="4">
        <v>603.87</v>
      </c>
      <c r="J482" s="7">
        <v>636.20000000000005</v>
      </c>
      <c r="K482" s="7">
        <v>697.42</v>
      </c>
    </row>
    <row r="483" spans="2:11">
      <c r="B483" s="39"/>
      <c r="C483" s="9" t="s">
        <v>88</v>
      </c>
      <c r="D483" s="8"/>
      <c r="E483" s="8"/>
      <c r="F483" s="8"/>
      <c r="G483" s="61">
        <v>0</v>
      </c>
      <c r="H483" s="3">
        <v>0</v>
      </c>
      <c r="I483" s="3">
        <v>0</v>
      </c>
      <c r="J483" s="7">
        <v>2073.44</v>
      </c>
      <c r="K483" s="7">
        <v>1864.05</v>
      </c>
    </row>
    <row r="484" spans="2:11">
      <c r="B484" s="39"/>
      <c r="C484" s="9" t="s">
        <v>87</v>
      </c>
      <c r="D484" s="8"/>
      <c r="E484" s="8"/>
      <c r="F484" s="8"/>
      <c r="G484" s="63">
        <v>884.95</v>
      </c>
      <c r="H484" s="4">
        <v>884.95</v>
      </c>
      <c r="I484" s="4">
        <v>884.95</v>
      </c>
      <c r="J484" s="7">
        <v>1201.32</v>
      </c>
      <c r="K484" s="7">
        <v>299.26</v>
      </c>
    </row>
    <row r="485" spans="2:11">
      <c r="B485" s="39"/>
      <c r="C485" s="9" t="s">
        <v>86</v>
      </c>
      <c r="D485" s="8"/>
      <c r="E485" s="8"/>
      <c r="F485" s="8"/>
      <c r="G485" s="63">
        <v>1950.18</v>
      </c>
      <c r="H485" s="4">
        <v>1950.18</v>
      </c>
      <c r="I485" s="4">
        <v>1950.18</v>
      </c>
      <c r="J485" s="7">
        <v>469.32</v>
      </c>
      <c r="K485" s="7">
        <v>0</v>
      </c>
    </row>
    <row r="486" spans="2:11">
      <c r="B486" s="42"/>
      <c r="C486" s="38" t="s">
        <v>85</v>
      </c>
      <c r="D486" s="28"/>
      <c r="E486" s="28"/>
      <c r="F486" s="28"/>
      <c r="G486" s="67">
        <f>SUM(G487:G509)</f>
        <v>256492.42</v>
      </c>
      <c r="H486" s="5">
        <f>SUM(H487:H509)</f>
        <v>329992.42000000004</v>
      </c>
      <c r="I486" s="5">
        <f>SUM(I487:I509)</f>
        <v>313781.49999999994</v>
      </c>
      <c r="J486" s="5">
        <f>SUM(J487:J509)</f>
        <v>185597.47999999998</v>
      </c>
      <c r="K486" s="5">
        <f>SUM(K487:K509)</f>
        <v>148533.00999999995</v>
      </c>
    </row>
    <row r="487" spans="2:11">
      <c r="B487" s="39"/>
      <c r="C487" s="9" t="s">
        <v>84</v>
      </c>
      <c r="D487" s="8"/>
      <c r="E487" s="8"/>
      <c r="F487" s="8"/>
      <c r="G487" s="63">
        <v>344.43</v>
      </c>
      <c r="H487" s="4">
        <v>344.43</v>
      </c>
      <c r="I487" s="4">
        <v>344.43</v>
      </c>
      <c r="J487" s="7">
        <v>196.52</v>
      </c>
      <c r="K487" s="7">
        <v>652.9</v>
      </c>
    </row>
    <row r="488" spans="2:11">
      <c r="B488" s="39"/>
      <c r="C488" s="9" t="s">
        <v>83</v>
      </c>
      <c r="D488" s="8"/>
      <c r="E488" s="8"/>
      <c r="F488" s="8"/>
      <c r="G488" s="63">
        <v>112.44</v>
      </c>
      <c r="H488" s="4">
        <v>112.44</v>
      </c>
      <c r="I488" s="4">
        <v>112.44</v>
      </c>
      <c r="J488" s="7">
        <v>0</v>
      </c>
      <c r="K488" s="7">
        <v>0</v>
      </c>
    </row>
    <row r="489" spans="2:11">
      <c r="B489" s="39"/>
      <c r="C489" s="9" t="s">
        <v>82</v>
      </c>
      <c r="D489" s="8"/>
      <c r="E489" s="8"/>
      <c r="F489" s="8"/>
      <c r="G489" s="61">
        <v>262.64999999999998</v>
      </c>
      <c r="H489" s="3">
        <v>262.64999999999998</v>
      </c>
      <c r="I489" s="3">
        <v>262.64999999999998</v>
      </c>
      <c r="J489" s="7">
        <v>200</v>
      </c>
      <c r="K489" s="7">
        <v>0</v>
      </c>
    </row>
    <row r="490" spans="2:11">
      <c r="B490" s="39"/>
      <c r="C490" s="9" t="s">
        <v>81</v>
      </c>
      <c r="D490" s="8"/>
      <c r="E490" s="8"/>
      <c r="F490" s="8"/>
      <c r="G490" s="61">
        <v>0</v>
      </c>
      <c r="H490" s="3">
        <v>0</v>
      </c>
      <c r="I490" s="3">
        <v>0</v>
      </c>
      <c r="J490" s="7">
        <v>26.61</v>
      </c>
      <c r="K490" s="7">
        <v>0</v>
      </c>
    </row>
    <row r="491" spans="2:11">
      <c r="B491" s="39"/>
      <c r="C491" s="9" t="s">
        <v>80</v>
      </c>
      <c r="D491" s="8"/>
      <c r="E491" s="8"/>
      <c r="F491" s="8"/>
      <c r="G491" s="63">
        <v>115000</v>
      </c>
      <c r="H491" s="4">
        <v>115000</v>
      </c>
      <c r="I491" s="4">
        <v>109040.73</v>
      </c>
      <c r="J491" s="7">
        <v>104561.01</v>
      </c>
      <c r="K491" s="7">
        <v>135701.54999999999</v>
      </c>
    </row>
    <row r="492" spans="2:11">
      <c r="B492" s="39"/>
      <c r="C492" s="9" t="s">
        <v>79</v>
      </c>
      <c r="D492" s="8"/>
      <c r="E492" s="8"/>
      <c r="F492" s="8"/>
      <c r="G492" s="63">
        <v>70000</v>
      </c>
      <c r="H492" s="4">
        <v>70000</v>
      </c>
      <c r="I492" s="4">
        <v>68262.98</v>
      </c>
      <c r="J492" s="7">
        <v>5377.87</v>
      </c>
      <c r="K492" s="7">
        <v>0</v>
      </c>
    </row>
    <row r="493" spans="2:11">
      <c r="B493" s="39"/>
      <c r="C493" s="9" t="s">
        <v>78</v>
      </c>
      <c r="D493" s="8"/>
      <c r="E493" s="8"/>
      <c r="F493" s="8"/>
      <c r="G493" s="61">
        <v>6.9</v>
      </c>
      <c r="H493" s="3">
        <v>6.9</v>
      </c>
      <c r="I493" s="3">
        <v>6.9</v>
      </c>
      <c r="J493" s="7">
        <v>706.4</v>
      </c>
      <c r="K493" s="7">
        <v>1230.9000000000001</v>
      </c>
    </row>
    <row r="494" spans="2:11">
      <c r="B494" s="39"/>
      <c r="C494" s="9" t="s">
        <v>77</v>
      </c>
      <c r="D494" s="8"/>
      <c r="E494" s="8"/>
      <c r="F494" s="8"/>
      <c r="G494" s="63">
        <v>3500</v>
      </c>
      <c r="H494" s="4">
        <v>3500</v>
      </c>
      <c r="I494" s="4">
        <v>3045.8</v>
      </c>
      <c r="J494" s="7">
        <v>2054.09</v>
      </c>
      <c r="K494" s="7">
        <v>1883.71</v>
      </c>
    </row>
    <row r="495" spans="2:11">
      <c r="B495" s="39"/>
      <c r="C495" s="9" t="s">
        <v>76</v>
      </c>
      <c r="D495" s="8"/>
      <c r="E495" s="8"/>
      <c r="F495" s="8"/>
      <c r="G495" s="63">
        <v>3500</v>
      </c>
      <c r="H495" s="4">
        <v>4500</v>
      </c>
      <c r="I495" s="4">
        <v>4066.81</v>
      </c>
      <c r="J495" s="7">
        <v>5051.9399999999996</v>
      </c>
      <c r="K495" s="7">
        <v>5793.8</v>
      </c>
    </row>
    <row r="496" spans="2:11">
      <c r="B496" s="39"/>
      <c r="C496" s="9" t="s">
        <v>75</v>
      </c>
      <c r="D496" s="8"/>
      <c r="E496" s="8"/>
      <c r="F496" s="8"/>
      <c r="G496" s="63">
        <v>2198.29</v>
      </c>
      <c r="H496" s="4">
        <v>2198.29</v>
      </c>
      <c r="I496" s="4">
        <v>2198.29</v>
      </c>
      <c r="J496" s="7">
        <v>2762.41</v>
      </c>
      <c r="K496" s="7">
        <v>59.4</v>
      </c>
    </row>
    <row r="497" spans="2:11">
      <c r="B497" s="39"/>
      <c r="C497" s="9" t="s">
        <v>74</v>
      </c>
      <c r="D497" s="8"/>
      <c r="E497" s="8"/>
      <c r="F497" s="8"/>
      <c r="G497" s="63">
        <v>0</v>
      </c>
      <c r="H497" s="4">
        <v>70000</v>
      </c>
      <c r="I497" s="4">
        <v>63555.74</v>
      </c>
      <c r="J497" s="7">
        <v>13334.28</v>
      </c>
      <c r="K497" s="7">
        <v>1594.94</v>
      </c>
    </row>
    <row r="498" spans="2:11">
      <c r="B498" s="39"/>
      <c r="C498" s="9" t="s">
        <v>73</v>
      </c>
      <c r="D498" s="8"/>
      <c r="E498" s="8"/>
      <c r="F498" s="8"/>
      <c r="G498" s="63">
        <v>3549.78</v>
      </c>
      <c r="H498" s="4">
        <v>3549.78</v>
      </c>
      <c r="I498" s="4">
        <v>3549.78</v>
      </c>
      <c r="J498" s="7">
        <v>2259.19</v>
      </c>
      <c r="K498" s="7">
        <v>1385.81</v>
      </c>
    </row>
    <row r="499" spans="2:11">
      <c r="B499" s="39"/>
      <c r="C499" s="9" t="s">
        <v>72</v>
      </c>
      <c r="D499" s="8"/>
      <c r="E499" s="8"/>
      <c r="F499" s="8"/>
      <c r="G499" s="61">
        <v>14.68</v>
      </c>
      <c r="H499" s="3">
        <v>14.68</v>
      </c>
      <c r="I499" s="3">
        <v>14.68</v>
      </c>
      <c r="J499" s="7">
        <v>32.24</v>
      </c>
      <c r="K499" s="7">
        <v>0</v>
      </c>
    </row>
    <row r="500" spans="2:11">
      <c r="B500" s="39"/>
      <c r="C500" s="9" t="s">
        <v>71</v>
      </c>
      <c r="D500" s="8"/>
      <c r="E500" s="8"/>
      <c r="F500" s="8"/>
      <c r="G500" s="63">
        <v>4149.1899999999996</v>
      </c>
      <c r="H500" s="4">
        <v>4149.1899999999996</v>
      </c>
      <c r="I500" s="4">
        <v>4149.1899999999996</v>
      </c>
      <c r="J500" s="7">
        <v>3215.68</v>
      </c>
      <c r="K500" s="7">
        <v>0</v>
      </c>
    </row>
    <row r="501" spans="2:11">
      <c r="B501" s="39"/>
      <c r="C501" s="9" t="s">
        <v>70</v>
      </c>
      <c r="D501" s="8"/>
      <c r="E501" s="8"/>
      <c r="F501" s="8"/>
      <c r="G501" s="61">
        <v>0</v>
      </c>
      <c r="H501" s="3">
        <v>0</v>
      </c>
      <c r="I501" s="3">
        <v>0</v>
      </c>
      <c r="J501" s="7">
        <v>9249.0300000000007</v>
      </c>
      <c r="K501" s="7">
        <v>0</v>
      </c>
    </row>
    <row r="502" spans="2:11">
      <c r="B502" s="39"/>
      <c r="C502" s="9" t="s">
        <v>69</v>
      </c>
      <c r="D502" s="8"/>
      <c r="E502" s="8"/>
      <c r="F502" s="8"/>
      <c r="G502" s="63">
        <v>40000</v>
      </c>
      <c r="H502" s="4">
        <v>36000</v>
      </c>
      <c r="I502" s="4">
        <v>32013.72</v>
      </c>
      <c r="J502" s="7">
        <v>36563.31</v>
      </c>
      <c r="K502" s="7">
        <v>0</v>
      </c>
    </row>
    <row r="503" spans="2:11">
      <c r="B503" s="39"/>
      <c r="C503" s="9" t="s">
        <v>68</v>
      </c>
      <c r="D503" s="8"/>
      <c r="E503" s="8"/>
      <c r="F503" s="8"/>
      <c r="G503" s="61">
        <v>0</v>
      </c>
      <c r="H503" s="3">
        <v>0</v>
      </c>
      <c r="I503" s="3">
        <v>0</v>
      </c>
      <c r="J503" s="7">
        <v>6.9</v>
      </c>
      <c r="K503" s="7">
        <v>0</v>
      </c>
    </row>
    <row r="504" spans="2:11">
      <c r="B504" s="39"/>
      <c r="C504" s="9" t="s">
        <v>67</v>
      </c>
      <c r="D504" s="8"/>
      <c r="E504" s="8"/>
      <c r="F504" s="8"/>
      <c r="G504" s="63">
        <v>1854.06</v>
      </c>
      <c r="H504" s="4">
        <v>1854.06</v>
      </c>
      <c r="I504" s="4">
        <v>1854.06</v>
      </c>
      <c r="J504" s="7">
        <v>0</v>
      </c>
      <c r="K504" s="7">
        <v>0</v>
      </c>
    </row>
    <row r="505" spans="2:11">
      <c r="B505" s="39"/>
      <c r="C505" s="9" t="s">
        <v>66</v>
      </c>
      <c r="D505" s="8"/>
      <c r="E505" s="8"/>
      <c r="F505" s="8"/>
      <c r="G505" s="63">
        <v>2500</v>
      </c>
      <c r="H505" s="4">
        <v>10000</v>
      </c>
      <c r="I505" s="4">
        <v>8734.99</v>
      </c>
      <c r="J505" s="7">
        <v>0</v>
      </c>
      <c r="K505" s="7">
        <v>0</v>
      </c>
    </row>
    <row r="506" spans="2:11">
      <c r="B506" s="39"/>
      <c r="C506" s="9" t="s">
        <v>65</v>
      </c>
      <c r="D506" s="8"/>
      <c r="E506" s="8"/>
      <c r="F506" s="8"/>
      <c r="G506" s="63">
        <v>0</v>
      </c>
      <c r="H506" s="4">
        <v>0</v>
      </c>
      <c r="I506" s="4">
        <v>5126.5</v>
      </c>
      <c r="J506" s="7">
        <v>0</v>
      </c>
      <c r="K506" s="7">
        <v>0</v>
      </c>
    </row>
    <row r="507" spans="2:11">
      <c r="B507" s="39"/>
      <c r="C507" s="9" t="s">
        <v>64</v>
      </c>
      <c r="D507" s="8"/>
      <c r="E507" s="8"/>
      <c r="F507" s="8"/>
      <c r="G507" s="63">
        <v>8000</v>
      </c>
      <c r="H507" s="4">
        <v>7000</v>
      </c>
      <c r="I507" s="4">
        <v>6627</v>
      </c>
      <c r="J507" s="7">
        <v>0</v>
      </c>
      <c r="K507" s="7">
        <v>0</v>
      </c>
    </row>
    <row r="508" spans="2:11">
      <c r="B508" s="39"/>
      <c r="C508" s="9" t="s">
        <v>63</v>
      </c>
      <c r="D508" s="8"/>
      <c r="E508" s="8"/>
      <c r="F508" s="8"/>
      <c r="G508" s="63">
        <v>1500</v>
      </c>
      <c r="H508" s="4">
        <v>1500</v>
      </c>
      <c r="I508" s="4">
        <v>814.81</v>
      </c>
      <c r="J508" s="7">
        <v>0</v>
      </c>
      <c r="K508" s="7">
        <v>0</v>
      </c>
    </row>
    <row r="509" spans="2:11">
      <c r="B509" s="40"/>
      <c r="C509" s="41" t="s">
        <v>62</v>
      </c>
      <c r="D509" s="32"/>
      <c r="E509" s="32"/>
      <c r="F509" s="32"/>
      <c r="G509" s="64">
        <v>0</v>
      </c>
      <c r="H509" s="2">
        <v>0</v>
      </c>
      <c r="I509" s="2">
        <v>0</v>
      </c>
      <c r="J509" s="12">
        <v>0</v>
      </c>
      <c r="K509" s="12">
        <v>230</v>
      </c>
    </row>
    <row r="510" spans="2:11">
      <c r="B510" s="42"/>
      <c r="C510" s="38" t="s">
        <v>61</v>
      </c>
      <c r="D510" s="28"/>
      <c r="E510" s="28"/>
      <c r="F510" s="28"/>
      <c r="G510" s="67">
        <f>SUM(G512)</f>
        <v>64</v>
      </c>
      <c r="H510" s="5">
        <f>SUM(H512)</f>
        <v>64</v>
      </c>
      <c r="I510" s="5">
        <f>SUM(I511:I512)</f>
        <v>281.14</v>
      </c>
      <c r="J510" s="5">
        <f>SUM(J512)</f>
        <v>220</v>
      </c>
      <c r="K510" s="5">
        <f>SUM(K512)</f>
        <v>363</v>
      </c>
    </row>
    <row r="511" spans="2:11">
      <c r="B511" s="45"/>
      <c r="C511" s="9" t="s">
        <v>60</v>
      </c>
      <c r="D511" s="46"/>
      <c r="E511" s="46"/>
      <c r="F511" s="46"/>
      <c r="G511" s="63">
        <v>0</v>
      </c>
      <c r="H511" s="7">
        <v>0</v>
      </c>
      <c r="I511" s="7">
        <v>217.14</v>
      </c>
      <c r="J511" s="10">
        <v>0</v>
      </c>
      <c r="K511" s="10">
        <v>0</v>
      </c>
    </row>
    <row r="512" spans="2:11">
      <c r="B512" s="40"/>
      <c r="C512" s="41" t="s">
        <v>59</v>
      </c>
      <c r="D512" s="32"/>
      <c r="E512" s="32"/>
      <c r="F512" s="32"/>
      <c r="G512" s="64">
        <v>64</v>
      </c>
      <c r="H512" s="2">
        <v>64</v>
      </c>
      <c r="I512" s="2">
        <v>64</v>
      </c>
      <c r="J512" s="12">
        <v>220</v>
      </c>
      <c r="K512" s="12">
        <v>363</v>
      </c>
    </row>
    <row r="513" spans="2:13">
      <c r="B513" s="18" t="s">
        <v>58</v>
      </c>
      <c r="C513" s="25"/>
      <c r="D513" s="25"/>
      <c r="E513" s="25"/>
      <c r="F513" s="25"/>
      <c r="G513" s="65">
        <f>SUM(G516+G514)</f>
        <v>48211.979999999996</v>
      </c>
      <c r="H513" s="6">
        <f>SUM(H516+H514)</f>
        <v>48211.979999999996</v>
      </c>
      <c r="I513" s="6">
        <f>SUM(I516+I514)</f>
        <v>45881.41</v>
      </c>
      <c r="J513" s="6">
        <f>SUM(J516+J514)</f>
        <v>43056</v>
      </c>
      <c r="K513" s="6">
        <f>SUM(K516+K514)</f>
        <v>46881.02</v>
      </c>
    </row>
    <row r="514" spans="2:13">
      <c r="B514" s="27" t="s">
        <v>57</v>
      </c>
      <c r="C514" s="28"/>
      <c r="D514" s="28"/>
      <c r="E514" s="28"/>
      <c r="F514" s="28"/>
      <c r="G514" s="67">
        <f>SUM(G515)</f>
        <v>18000</v>
      </c>
      <c r="H514" s="5">
        <f>SUM(H515)</f>
        <v>18000</v>
      </c>
      <c r="I514" s="5">
        <f>SUM(I515)</f>
        <v>17037.5</v>
      </c>
      <c r="J514" s="5">
        <f>SUM(J515)</f>
        <v>13169.55</v>
      </c>
      <c r="K514" s="5">
        <f>SUM(K515)</f>
        <v>11809.63</v>
      </c>
    </row>
    <row r="515" spans="2:13">
      <c r="B515" s="31" t="s">
        <v>56</v>
      </c>
      <c r="C515" s="32"/>
      <c r="D515" s="32"/>
      <c r="E515" s="32"/>
      <c r="F515" s="32"/>
      <c r="G515" s="64">
        <v>18000</v>
      </c>
      <c r="H515" s="2">
        <v>18000</v>
      </c>
      <c r="I515" s="2">
        <v>17037.5</v>
      </c>
      <c r="J515" s="12">
        <v>13169.55</v>
      </c>
      <c r="K515" s="12">
        <v>11809.63</v>
      </c>
    </row>
    <row r="516" spans="2:13">
      <c r="B516" s="27" t="s">
        <v>55</v>
      </c>
      <c r="C516" s="28"/>
      <c r="D516" s="28"/>
      <c r="E516" s="28"/>
      <c r="F516" s="28"/>
      <c r="G516" s="67">
        <f>SUM(G517:G519)</f>
        <v>30211.98</v>
      </c>
      <c r="H516" s="5">
        <f>SUM(H517:H519)</f>
        <v>30211.98</v>
      </c>
      <c r="I516" s="5">
        <f>SUM(I517:I519)</f>
        <v>28843.91</v>
      </c>
      <c r="J516" s="5">
        <f>SUM(J517:J519)</f>
        <v>29886.45</v>
      </c>
      <c r="K516" s="5">
        <v>35071.39</v>
      </c>
    </row>
    <row r="517" spans="2:13">
      <c r="B517" s="30" t="s">
        <v>54</v>
      </c>
      <c r="C517" s="8"/>
      <c r="D517" s="8"/>
      <c r="E517" s="8"/>
      <c r="F517" s="8"/>
      <c r="G517" s="61">
        <v>25048.25</v>
      </c>
      <c r="H517" s="3">
        <v>25048.25</v>
      </c>
      <c r="I517" s="3">
        <v>24048.25</v>
      </c>
      <c r="J517" s="7">
        <v>24722.720000000001</v>
      </c>
      <c r="K517" s="7">
        <v>22328.74</v>
      </c>
      <c r="M517" s="1"/>
    </row>
    <row r="518" spans="2:13">
      <c r="B518" s="30" t="s">
        <v>53</v>
      </c>
      <c r="C518" s="8"/>
      <c r="D518" s="8"/>
      <c r="E518" s="8"/>
      <c r="F518" s="8"/>
      <c r="G518" s="61">
        <v>5163.7299999999996</v>
      </c>
      <c r="H518" s="3">
        <v>5163.7299999999996</v>
      </c>
      <c r="I518" s="3">
        <v>4795.66</v>
      </c>
      <c r="J518" s="7">
        <v>5163.7299999999996</v>
      </c>
      <c r="K518" s="7">
        <v>0</v>
      </c>
    </row>
    <row r="519" spans="2:13">
      <c r="B519" s="31" t="s">
        <v>52</v>
      </c>
      <c r="C519" s="32"/>
      <c r="D519" s="32"/>
      <c r="E519" s="32"/>
      <c r="F519" s="32"/>
      <c r="G519" s="64">
        <v>0</v>
      </c>
      <c r="H519" s="2">
        <v>0</v>
      </c>
      <c r="I519" s="2">
        <v>0</v>
      </c>
      <c r="J519" s="12">
        <v>0</v>
      </c>
      <c r="K519" s="12">
        <v>12742.65</v>
      </c>
    </row>
    <row r="520" spans="2:13">
      <c r="B520" s="18" t="s">
        <v>51</v>
      </c>
      <c r="C520" s="25"/>
      <c r="D520" s="25"/>
      <c r="E520" s="25"/>
      <c r="F520" s="25"/>
      <c r="G520" s="65">
        <v>0</v>
      </c>
      <c r="H520" s="6">
        <v>0</v>
      </c>
      <c r="I520" s="6">
        <v>0</v>
      </c>
      <c r="J520" s="6">
        <v>0</v>
      </c>
      <c r="K520" s="6">
        <v>0</v>
      </c>
    </row>
    <row r="521" spans="2:13">
      <c r="B521" s="18" t="s">
        <v>50</v>
      </c>
      <c r="C521" s="25"/>
      <c r="D521" s="25"/>
      <c r="E521" s="25"/>
      <c r="F521" s="25"/>
      <c r="G521" s="65">
        <v>0</v>
      </c>
      <c r="H521" s="6">
        <v>0</v>
      </c>
      <c r="I521" s="6">
        <v>0</v>
      </c>
      <c r="J521" s="6">
        <v>0</v>
      </c>
      <c r="K521" s="6">
        <v>0</v>
      </c>
    </row>
    <row r="522" spans="2:13">
      <c r="B522" s="18" t="s">
        <v>49</v>
      </c>
      <c r="C522" s="25"/>
      <c r="D522" s="25"/>
      <c r="E522" s="25"/>
      <c r="F522" s="25"/>
      <c r="G522" s="65">
        <v>0</v>
      </c>
      <c r="H522" s="6">
        <v>0</v>
      </c>
      <c r="I522" s="6">
        <v>0</v>
      </c>
      <c r="J522" s="6">
        <v>0</v>
      </c>
      <c r="K522" s="6">
        <v>0</v>
      </c>
    </row>
    <row r="523" spans="2:13">
      <c r="B523" s="18" t="s">
        <v>48</v>
      </c>
      <c r="C523" s="25"/>
      <c r="D523" s="25"/>
      <c r="E523" s="25"/>
      <c r="F523" s="25"/>
      <c r="G523" s="65">
        <f>SUM(G527+G524)</f>
        <v>-1906.5199999999998</v>
      </c>
      <c r="H523" s="6">
        <f>SUM(H527+H524)</f>
        <v>-1906.5199999999998</v>
      </c>
      <c r="I523" s="6">
        <f>SUM(I527+I524)</f>
        <v>-4184.5</v>
      </c>
      <c r="J523" s="6">
        <f>SUM(J527+J524)</f>
        <v>-5489.3899999999994</v>
      </c>
      <c r="K523" s="6">
        <f>SUM(K527+K524)</f>
        <v>2547.44</v>
      </c>
    </row>
    <row r="524" spans="2:13">
      <c r="B524" s="27" t="s">
        <v>47</v>
      </c>
      <c r="C524" s="28"/>
      <c r="D524" s="28"/>
      <c r="E524" s="28"/>
      <c r="F524" s="28"/>
      <c r="G524" s="67">
        <f>SUM(G525:G526)</f>
        <v>261.08999999999997</v>
      </c>
      <c r="H524" s="5">
        <f>SUM(H525:H526)</f>
        <v>261.08999999999997</v>
      </c>
      <c r="I524" s="5">
        <f>SUM(I525:I526)</f>
        <v>261.10000000000002</v>
      </c>
      <c r="J524" s="5">
        <f>SUM(J525:J526)</f>
        <v>2895.57</v>
      </c>
      <c r="K524" s="5">
        <f>SUM(K525:K526)</f>
        <v>4344.34</v>
      </c>
    </row>
    <row r="525" spans="2:13">
      <c r="B525" s="30" t="s">
        <v>46</v>
      </c>
      <c r="C525" s="8"/>
      <c r="D525" s="8"/>
      <c r="E525" s="8"/>
      <c r="F525" s="8"/>
      <c r="G525" s="63">
        <v>261.08999999999997</v>
      </c>
      <c r="H525" s="4">
        <v>261.08999999999997</v>
      </c>
      <c r="I525" s="4">
        <v>261.10000000000002</v>
      </c>
      <c r="J525" s="7">
        <v>2895.57</v>
      </c>
      <c r="K525" s="7">
        <v>4093.24</v>
      </c>
    </row>
    <row r="526" spans="2:13">
      <c r="B526" s="31" t="s">
        <v>45</v>
      </c>
      <c r="C526" s="32"/>
      <c r="D526" s="32"/>
      <c r="E526" s="32"/>
      <c r="F526" s="32"/>
      <c r="G526" s="64">
        <v>0</v>
      </c>
      <c r="H526" s="2">
        <v>0</v>
      </c>
      <c r="I526" s="2">
        <v>0</v>
      </c>
      <c r="J526" s="12">
        <v>0</v>
      </c>
      <c r="K526" s="12">
        <v>251.1</v>
      </c>
    </row>
    <row r="527" spans="2:13">
      <c r="B527" s="27" t="s">
        <v>44</v>
      </c>
      <c r="C527" s="28"/>
      <c r="D527" s="28"/>
      <c r="E527" s="28"/>
      <c r="F527" s="28"/>
      <c r="G527" s="67">
        <f>SUM(G528:G532)</f>
        <v>-2167.6099999999997</v>
      </c>
      <c r="H527" s="5">
        <f>SUM(H528:H532)</f>
        <v>-2167.6099999999997</v>
      </c>
      <c r="I527" s="5">
        <f>SUM(I528:I532)</f>
        <v>-4445.6000000000004</v>
      </c>
      <c r="J527" s="5">
        <f>SUM(J528:J532)</f>
        <v>-8384.9599999999991</v>
      </c>
      <c r="K527" s="5">
        <f>SUM(K528:K532)</f>
        <v>-1796.9</v>
      </c>
    </row>
    <row r="528" spans="2:13">
      <c r="B528" s="30" t="s">
        <v>43</v>
      </c>
      <c r="C528" s="8"/>
      <c r="D528" s="8"/>
      <c r="E528" s="8"/>
      <c r="F528" s="8"/>
      <c r="G528" s="63">
        <v>-482.28</v>
      </c>
      <c r="H528" s="4">
        <v>-482.28</v>
      </c>
      <c r="I528" s="4">
        <v>-928.35</v>
      </c>
      <c r="J528" s="7">
        <v>-2182.0100000000002</v>
      </c>
      <c r="K528" s="7">
        <v>-1796.9</v>
      </c>
    </row>
    <row r="529" spans="2:11">
      <c r="B529" s="30" t="s">
        <v>42</v>
      </c>
      <c r="C529" s="8"/>
      <c r="D529" s="8"/>
      <c r="E529" s="8"/>
      <c r="F529" s="8"/>
      <c r="G529" s="61">
        <v>-1000</v>
      </c>
      <c r="H529" s="3">
        <v>-1000</v>
      </c>
      <c r="I529" s="3">
        <v>-1700</v>
      </c>
      <c r="J529" s="7">
        <v>-1900</v>
      </c>
      <c r="K529" s="7">
        <v>0</v>
      </c>
    </row>
    <row r="530" spans="2:11">
      <c r="B530" s="30" t="s">
        <v>41</v>
      </c>
      <c r="C530" s="8"/>
      <c r="D530" s="8"/>
      <c r="E530" s="8"/>
      <c r="F530" s="8"/>
      <c r="G530" s="63">
        <v>-364.33</v>
      </c>
      <c r="H530" s="4">
        <v>-364.33</v>
      </c>
      <c r="I530" s="4">
        <v>-1496.25</v>
      </c>
      <c r="J530" s="7">
        <v>-4253.95</v>
      </c>
      <c r="K530" s="7">
        <v>0</v>
      </c>
    </row>
    <row r="531" spans="2:11">
      <c r="B531" s="30" t="s">
        <v>40</v>
      </c>
      <c r="C531" s="8"/>
      <c r="D531" s="8"/>
      <c r="E531" s="8"/>
      <c r="F531" s="8"/>
      <c r="G531" s="63">
        <v>-272</v>
      </c>
      <c r="H531" s="4">
        <v>-272</v>
      </c>
      <c r="I531" s="4">
        <v>-272</v>
      </c>
      <c r="J531" s="7">
        <v>0</v>
      </c>
      <c r="K531" s="7">
        <v>0</v>
      </c>
    </row>
    <row r="532" spans="2:11">
      <c r="B532" s="31" t="s">
        <v>39</v>
      </c>
      <c r="C532" s="32"/>
      <c r="D532" s="32"/>
      <c r="E532" s="32"/>
      <c r="F532" s="32"/>
      <c r="G532" s="64">
        <v>-49</v>
      </c>
      <c r="H532" s="2">
        <v>-49</v>
      </c>
      <c r="I532" s="2">
        <v>-49</v>
      </c>
      <c r="J532" s="12">
        <v>-49</v>
      </c>
      <c r="K532" s="12">
        <v>0</v>
      </c>
    </row>
    <row r="533" spans="2:11">
      <c r="B533" s="25"/>
      <c r="C533" s="25"/>
      <c r="D533" s="25"/>
      <c r="E533" s="25"/>
      <c r="F533" s="18" t="s">
        <v>38</v>
      </c>
      <c r="G533" s="65">
        <f>SUM(G6,G54,G57,G58,G99,G179,G320,G513,G520,G521,G522,G523)</f>
        <v>-1886.4552999998807</v>
      </c>
      <c r="H533" s="6">
        <f>SUM(H6,H54,H57,H58,H99,H179,H320,H513,H520,H521,H522,H523)</f>
        <v>-3485.5700000000315</v>
      </c>
      <c r="I533" s="6">
        <f>SUM(I6,I54,I57,I58,I99,I179,I320,I513,I520,I521,I522,I523)</f>
        <v>-32562.120000000024</v>
      </c>
      <c r="J533" s="6">
        <f>SUM(J6,J54,J57,J58,J99,J179,J320,J513,J520,J521,J522,J523)</f>
        <v>27608.449999999968</v>
      </c>
      <c r="K533" s="6">
        <f>+K6+K54+K58+K99+K179+K320+K513+K523</f>
        <v>-603.96000000004506</v>
      </c>
    </row>
    <row r="534" spans="2:11">
      <c r="B534" s="18" t="s">
        <v>37</v>
      </c>
      <c r="C534" s="25"/>
      <c r="D534" s="25"/>
      <c r="E534" s="25"/>
      <c r="F534" s="25"/>
      <c r="G534" s="65">
        <f>SUM(G535)</f>
        <v>-3.99</v>
      </c>
      <c r="H534" s="6">
        <f>SUM(H535)</f>
        <v>-3.99</v>
      </c>
      <c r="I534" s="6">
        <f>SUM(I535)</f>
        <v>-3.99</v>
      </c>
      <c r="J534" s="6">
        <f>SUM(J535)</f>
        <v>-41.99</v>
      </c>
      <c r="K534" s="6">
        <v>-17.54</v>
      </c>
    </row>
    <row r="535" spans="2:11">
      <c r="C535" s="18" t="s">
        <v>36</v>
      </c>
      <c r="D535" s="25"/>
      <c r="E535" s="25"/>
      <c r="F535" s="25"/>
      <c r="G535" s="65">
        <f>SUM(G536:G537)</f>
        <v>-3.99</v>
      </c>
      <c r="H535" s="6">
        <f>SUM(H536:H537)</f>
        <v>-3.99</v>
      </c>
      <c r="I535" s="6">
        <f>SUM(I536:I537)</f>
        <v>-3.99</v>
      </c>
      <c r="J535" s="6">
        <f>SUM(J536:J537)</f>
        <v>-41.99</v>
      </c>
      <c r="K535" s="6">
        <f>SUM(K536:K537)</f>
        <v>-17.54</v>
      </c>
    </row>
    <row r="536" spans="2:11">
      <c r="D536" s="20" t="s">
        <v>35</v>
      </c>
      <c r="G536" s="61">
        <v>0</v>
      </c>
      <c r="H536" s="1">
        <v>0</v>
      </c>
      <c r="I536" s="1">
        <v>0</v>
      </c>
      <c r="J536" s="4">
        <v>0</v>
      </c>
      <c r="K536" s="4">
        <v>0</v>
      </c>
    </row>
    <row r="537" spans="2:11">
      <c r="D537" s="20" t="s">
        <v>34</v>
      </c>
      <c r="G537" s="61">
        <v>-3.99</v>
      </c>
      <c r="H537" s="1">
        <v>-3.99</v>
      </c>
      <c r="I537" s="1">
        <v>-3.99</v>
      </c>
      <c r="J537" s="4">
        <v>-41.99</v>
      </c>
      <c r="K537" s="4">
        <v>-17.54</v>
      </c>
    </row>
    <row r="538" spans="2:11">
      <c r="B538" s="37"/>
      <c r="C538" s="47"/>
      <c r="D538" s="38" t="s">
        <v>33</v>
      </c>
      <c r="E538" s="28"/>
      <c r="F538" s="28"/>
      <c r="G538" s="67">
        <v>0</v>
      </c>
      <c r="H538" s="5">
        <v>0</v>
      </c>
      <c r="I538" s="5">
        <v>0</v>
      </c>
      <c r="J538" s="5">
        <f>SUM(J539:J540)</f>
        <v>-41.99</v>
      </c>
      <c r="K538" s="5">
        <v>-17.54</v>
      </c>
    </row>
    <row r="539" spans="2:11">
      <c r="B539" s="39"/>
      <c r="C539" s="8"/>
      <c r="D539" s="9" t="s">
        <v>32</v>
      </c>
      <c r="E539" s="8"/>
      <c r="F539" s="8"/>
      <c r="G539" s="61">
        <v>-3.99</v>
      </c>
      <c r="H539" s="3">
        <v>-3.99</v>
      </c>
      <c r="I539" s="3">
        <v>-3.99</v>
      </c>
      <c r="J539" s="7">
        <v>-13.85</v>
      </c>
      <c r="K539" s="7">
        <v>-10.84</v>
      </c>
    </row>
    <row r="540" spans="2:11">
      <c r="B540" s="40"/>
      <c r="C540" s="32"/>
      <c r="D540" s="41" t="s">
        <v>31</v>
      </c>
      <c r="E540" s="32"/>
      <c r="F540" s="32"/>
      <c r="G540" s="64">
        <v>0</v>
      </c>
      <c r="H540" s="2">
        <v>0</v>
      </c>
      <c r="I540" s="2">
        <v>0</v>
      </c>
      <c r="J540" s="12">
        <v>-28.14</v>
      </c>
      <c r="K540" s="12">
        <v>-6.7</v>
      </c>
    </row>
    <row r="541" spans="2:11">
      <c r="B541" s="18" t="s">
        <v>30</v>
      </c>
      <c r="C541" s="25"/>
      <c r="D541" s="25"/>
      <c r="E541" s="25"/>
      <c r="F541" s="25"/>
      <c r="G541" s="65">
        <f>SUM(G543)</f>
        <v>1368.88</v>
      </c>
      <c r="H541" s="6">
        <f>SUM(H543)</f>
        <v>1368.88</v>
      </c>
      <c r="I541" s="6">
        <f>SUM(I543)</f>
        <v>1568.09</v>
      </c>
      <c r="J541" s="6">
        <f>SUM(J543)</f>
        <v>1525.25</v>
      </c>
      <c r="K541" s="6">
        <v>2256.63</v>
      </c>
    </row>
    <row r="542" spans="2:11">
      <c r="C542" s="20" t="s">
        <v>29</v>
      </c>
      <c r="G542" s="61">
        <v>-1</v>
      </c>
      <c r="H542" s="1">
        <v>-1</v>
      </c>
      <c r="I542" s="1">
        <v>0</v>
      </c>
      <c r="J542" s="4">
        <v>0</v>
      </c>
      <c r="K542" s="4">
        <v>0</v>
      </c>
    </row>
    <row r="543" spans="2:11">
      <c r="C543" s="18" t="s">
        <v>28</v>
      </c>
      <c r="D543" s="25"/>
      <c r="E543" s="25"/>
      <c r="F543" s="25"/>
      <c r="G543" s="65">
        <f>SUM(G551,G544,G549)</f>
        <v>1368.88</v>
      </c>
      <c r="H543" s="6">
        <f>SUM(H551,H544,H549)</f>
        <v>1368.88</v>
      </c>
      <c r="I543" s="6">
        <f>SUM(I551,I544,I549)</f>
        <v>1568.09</v>
      </c>
      <c r="J543" s="6">
        <f>SUM(J551,J544)</f>
        <v>1525.25</v>
      </c>
      <c r="K543" s="6">
        <v>2256.63</v>
      </c>
    </row>
    <row r="544" spans="2:11">
      <c r="B544" s="37"/>
      <c r="C544" s="38" t="s">
        <v>27</v>
      </c>
      <c r="D544" s="28"/>
      <c r="E544" s="28"/>
      <c r="F544" s="28"/>
      <c r="G544" s="67">
        <f>SUM(G545:G548)</f>
        <v>1013.87</v>
      </c>
      <c r="H544" s="5">
        <f>SUM(H545:H548)</f>
        <v>1013.87</v>
      </c>
      <c r="I544" s="5">
        <f>SUM(I545:I548)</f>
        <v>1213.08</v>
      </c>
      <c r="J544" s="5">
        <f>SUM(J545:J548)</f>
        <v>1457.35</v>
      </c>
      <c r="K544" s="5">
        <f>SUM(K545:K548)</f>
        <v>2241.77</v>
      </c>
    </row>
    <row r="545" spans="2:11">
      <c r="B545" s="39"/>
      <c r="C545" s="9" t="s">
        <v>26</v>
      </c>
      <c r="D545" s="8"/>
      <c r="E545" s="8"/>
      <c r="F545" s="8"/>
      <c r="G545" s="61">
        <v>300</v>
      </c>
      <c r="H545" s="3">
        <v>300</v>
      </c>
      <c r="I545" s="3">
        <v>502.22</v>
      </c>
      <c r="J545" s="7">
        <v>504.7</v>
      </c>
      <c r="K545" s="7">
        <v>1142.71</v>
      </c>
    </row>
    <row r="546" spans="2:11">
      <c r="B546" s="39"/>
      <c r="C546" s="9" t="s">
        <v>25</v>
      </c>
      <c r="D546" s="8"/>
      <c r="E546" s="8"/>
      <c r="F546" s="8"/>
      <c r="G546" s="63">
        <v>713.87</v>
      </c>
      <c r="H546" s="4">
        <v>713.87</v>
      </c>
      <c r="I546" s="4">
        <v>710.86</v>
      </c>
      <c r="J546" s="7">
        <v>952.65</v>
      </c>
      <c r="K546" s="7">
        <v>986.72</v>
      </c>
    </row>
    <row r="547" spans="2:11">
      <c r="B547" s="39"/>
      <c r="C547" s="9" t="s">
        <v>24</v>
      </c>
      <c r="D547" s="8"/>
      <c r="E547" s="8"/>
      <c r="F547" s="8"/>
      <c r="G547" s="61">
        <v>0</v>
      </c>
      <c r="H547" s="3">
        <v>0</v>
      </c>
      <c r="I547" s="3">
        <v>0</v>
      </c>
      <c r="J547" s="7">
        <v>0</v>
      </c>
      <c r="K547" s="7">
        <v>21.14</v>
      </c>
    </row>
    <row r="548" spans="2:11">
      <c r="B548" s="40"/>
      <c r="C548" s="41" t="s">
        <v>23</v>
      </c>
      <c r="D548" s="32"/>
      <c r="E548" s="32"/>
      <c r="F548" s="32"/>
      <c r="G548" s="64">
        <v>0</v>
      </c>
      <c r="H548" s="2">
        <v>0</v>
      </c>
      <c r="I548" s="2">
        <v>0</v>
      </c>
      <c r="J548" s="12">
        <v>0</v>
      </c>
      <c r="K548" s="12">
        <v>91.2</v>
      </c>
    </row>
    <row r="549" spans="2:11">
      <c r="B549" s="39"/>
      <c r="C549" s="38" t="s">
        <v>22</v>
      </c>
      <c r="D549" s="28"/>
      <c r="E549" s="28"/>
      <c r="F549" s="28"/>
      <c r="G549" s="67">
        <f>SUM(G550)</f>
        <v>262.74</v>
      </c>
      <c r="H549" s="5">
        <f>SUM(H550)</f>
        <v>262.74</v>
      </c>
      <c r="I549" s="5">
        <f>SUM(I550)</f>
        <v>262.74</v>
      </c>
      <c r="J549" s="5">
        <f>SUM(J550:J552)</f>
        <v>70.23</v>
      </c>
      <c r="K549" s="5">
        <f>SUM(K550:K552)</f>
        <v>18.829999999999998</v>
      </c>
    </row>
    <row r="550" spans="2:11">
      <c r="B550" s="39"/>
      <c r="C550" s="9" t="s">
        <v>21</v>
      </c>
      <c r="D550" s="8"/>
      <c r="E550" s="8"/>
      <c r="F550" s="8"/>
      <c r="G550" s="61">
        <v>262.74</v>
      </c>
      <c r="H550" s="3">
        <v>262.74</v>
      </c>
      <c r="I550" s="3">
        <v>262.74</v>
      </c>
      <c r="J550" s="7">
        <v>0</v>
      </c>
      <c r="K550" s="7">
        <v>0</v>
      </c>
    </row>
    <row r="551" spans="2:11">
      <c r="B551" s="42"/>
      <c r="C551" s="38" t="s">
        <v>20</v>
      </c>
      <c r="D551" s="28"/>
      <c r="E551" s="28"/>
      <c r="F551" s="28"/>
      <c r="G551" s="67">
        <f>SUM(G552:G554)</f>
        <v>92.27</v>
      </c>
      <c r="H551" s="5">
        <f>SUM(H552:H554)</f>
        <v>92.27</v>
      </c>
      <c r="I551" s="5">
        <f>SUM(I552:I554)</f>
        <v>92.27</v>
      </c>
      <c r="J551" s="5">
        <f>SUM(J552:J554)</f>
        <v>67.900000000000006</v>
      </c>
      <c r="K551" s="5">
        <v>14.86</v>
      </c>
    </row>
    <row r="552" spans="2:11">
      <c r="B552" s="39"/>
      <c r="C552" s="9" t="s">
        <v>19</v>
      </c>
      <c r="D552" s="8"/>
      <c r="E552" s="8"/>
      <c r="F552" s="8"/>
      <c r="G552" s="63">
        <v>1.39</v>
      </c>
      <c r="H552" s="4">
        <v>1.39</v>
      </c>
      <c r="I552" s="4">
        <v>1.39</v>
      </c>
      <c r="J552" s="7">
        <v>2.33</v>
      </c>
      <c r="K552" s="7">
        <v>3.97</v>
      </c>
    </row>
    <row r="553" spans="2:11">
      <c r="B553" s="39"/>
      <c r="C553" s="9" t="s">
        <v>18</v>
      </c>
      <c r="D553" s="8"/>
      <c r="E553" s="8"/>
      <c r="F553" s="8"/>
      <c r="G553" s="61">
        <v>0</v>
      </c>
      <c r="H553" s="3">
        <v>0</v>
      </c>
      <c r="I553" s="3">
        <v>0</v>
      </c>
      <c r="J553" s="7">
        <v>5.44</v>
      </c>
      <c r="K553" s="7">
        <v>10.89</v>
      </c>
    </row>
    <row r="554" spans="2:11">
      <c r="B554" s="40"/>
      <c r="C554" s="41" t="s">
        <v>17</v>
      </c>
      <c r="D554" s="32"/>
      <c r="E554" s="32"/>
      <c r="F554" s="32"/>
      <c r="G554" s="64">
        <v>90.88</v>
      </c>
      <c r="H554" s="2">
        <v>90.88</v>
      </c>
      <c r="I554" s="2">
        <v>90.88</v>
      </c>
      <c r="J554" s="12">
        <v>60.13</v>
      </c>
      <c r="K554" s="12">
        <v>0</v>
      </c>
    </row>
    <row r="555" spans="2:11">
      <c r="C555" s="20" t="s">
        <v>16</v>
      </c>
      <c r="G555" s="63">
        <v>0</v>
      </c>
      <c r="H555" s="4">
        <v>0</v>
      </c>
      <c r="I555" s="1">
        <v>0</v>
      </c>
      <c r="J555" s="4">
        <v>0</v>
      </c>
      <c r="K555" s="4">
        <v>0</v>
      </c>
    </row>
    <row r="556" spans="2:11">
      <c r="B556" s="18" t="s">
        <v>15</v>
      </c>
      <c r="C556" s="25"/>
      <c r="D556" s="25"/>
      <c r="E556" s="25"/>
      <c r="F556" s="25"/>
      <c r="G556" s="65">
        <f>SUM(G557)</f>
        <v>0</v>
      </c>
      <c r="H556" s="6">
        <f>SUM(H557)</f>
        <v>0</v>
      </c>
      <c r="I556" s="6">
        <f>SUM(I557)</f>
        <v>0</v>
      </c>
      <c r="J556" s="6">
        <f>SUM(J557)</f>
        <v>0</v>
      </c>
      <c r="K556" s="6">
        <v>0</v>
      </c>
    </row>
    <row r="557" spans="2:11">
      <c r="C557" s="20" t="s">
        <v>14</v>
      </c>
      <c r="G557" s="65">
        <v>0</v>
      </c>
      <c r="H557" s="6">
        <v>0</v>
      </c>
      <c r="I557" s="1">
        <v>0</v>
      </c>
      <c r="J557" s="4">
        <v>0</v>
      </c>
      <c r="K557" s="4">
        <v>0</v>
      </c>
    </row>
    <row r="558" spans="2:11">
      <c r="B558" s="18" t="s">
        <v>13</v>
      </c>
      <c r="C558" s="25"/>
      <c r="D558" s="25"/>
      <c r="E558" s="25"/>
      <c r="F558" s="25"/>
      <c r="G558" s="65">
        <v>0</v>
      </c>
      <c r="H558" s="6">
        <v>0</v>
      </c>
      <c r="I558" s="6">
        <v>0</v>
      </c>
      <c r="J558" s="6">
        <v>0</v>
      </c>
      <c r="K558" s="6">
        <v>0</v>
      </c>
    </row>
    <row r="559" spans="2:11">
      <c r="B559" s="18" t="s">
        <v>12</v>
      </c>
      <c r="C559" s="25"/>
      <c r="D559" s="25"/>
      <c r="E559" s="25"/>
      <c r="F559" s="25"/>
      <c r="G559" s="65">
        <f>SUM(G560)</f>
        <v>0</v>
      </c>
      <c r="H559" s="6">
        <f>SUM(H560)</f>
        <v>0</v>
      </c>
      <c r="I559" s="6">
        <f>SUM(I560)</f>
        <v>0</v>
      </c>
      <c r="J559" s="6">
        <f>SUM(J560)</f>
        <v>31.15</v>
      </c>
      <c r="K559" s="6">
        <v>0</v>
      </c>
    </row>
    <row r="560" spans="2:11">
      <c r="B560" s="27" t="s">
        <v>11</v>
      </c>
      <c r="C560" s="28"/>
      <c r="D560" s="28"/>
      <c r="E560" s="28"/>
      <c r="F560" s="28"/>
      <c r="G560" s="67">
        <v>0</v>
      </c>
      <c r="H560" s="5">
        <v>0</v>
      </c>
      <c r="I560" s="5">
        <v>0</v>
      </c>
      <c r="J560" s="5">
        <v>31.15</v>
      </c>
      <c r="K560" s="5">
        <v>0</v>
      </c>
    </row>
    <row r="561" spans="2:13">
      <c r="B561" s="31" t="s">
        <v>10</v>
      </c>
      <c r="C561" s="32"/>
      <c r="D561" s="32"/>
      <c r="E561" s="32"/>
      <c r="F561" s="32"/>
      <c r="G561" s="64">
        <v>0</v>
      </c>
      <c r="H561" s="2">
        <v>0</v>
      </c>
      <c r="I561" s="2">
        <v>0</v>
      </c>
      <c r="J561" s="12">
        <v>31.15</v>
      </c>
      <c r="K561" s="12">
        <v>0</v>
      </c>
    </row>
    <row r="562" spans="2:13">
      <c r="B562" s="18" t="s">
        <v>9</v>
      </c>
      <c r="C562" s="25"/>
      <c r="D562" s="25"/>
      <c r="E562" s="25"/>
      <c r="F562" s="25"/>
      <c r="G562" s="65">
        <f>SUM(G563:G565)</f>
        <v>0</v>
      </c>
      <c r="H562" s="6">
        <f>SUM(H563:H565)</f>
        <v>0</v>
      </c>
      <c r="I562" s="6">
        <f>SUM(I563:I565)</f>
        <v>0</v>
      </c>
      <c r="J562" s="6">
        <f>SUM(J563:J565)</f>
        <v>0</v>
      </c>
      <c r="K562" s="6">
        <v>0</v>
      </c>
    </row>
    <row r="563" spans="2:13">
      <c r="C563" s="20" t="s">
        <v>8</v>
      </c>
      <c r="G563" s="61">
        <v>0</v>
      </c>
      <c r="H563" s="1">
        <v>0</v>
      </c>
      <c r="I563" s="1">
        <v>0</v>
      </c>
      <c r="J563" s="4">
        <v>0</v>
      </c>
      <c r="K563" s="4">
        <v>0</v>
      </c>
    </row>
    <row r="564" spans="2:13">
      <c r="C564" s="20" t="s">
        <v>7</v>
      </c>
      <c r="G564" s="61">
        <v>0</v>
      </c>
      <c r="H564" s="1">
        <v>0</v>
      </c>
      <c r="I564" s="1">
        <v>0</v>
      </c>
      <c r="J564" s="4">
        <v>0</v>
      </c>
      <c r="K564" s="4">
        <v>0</v>
      </c>
    </row>
    <row r="565" spans="2:13">
      <c r="C565" s="20" t="s">
        <v>6</v>
      </c>
      <c r="G565" s="61">
        <v>0</v>
      </c>
      <c r="H565" s="1">
        <v>0</v>
      </c>
      <c r="I565" s="1">
        <v>0</v>
      </c>
      <c r="J565" s="4">
        <v>0</v>
      </c>
      <c r="K565" s="4">
        <v>0</v>
      </c>
    </row>
    <row r="566" spans="2:13">
      <c r="F566" s="20" t="s">
        <v>5</v>
      </c>
      <c r="G566" s="63">
        <f>SUM(G534,G541,G556,G556,G558,G559,G562+G538)</f>
        <v>1364.89</v>
      </c>
      <c r="H566" s="4">
        <f>SUM(H534,H541,H556,H556,H558,H559,H562+H538)</f>
        <v>1364.89</v>
      </c>
      <c r="I566" s="4">
        <f>SUM(I534,I541,I556,I556,I558,I559,I562+I538)</f>
        <v>1564.1</v>
      </c>
      <c r="J566" s="4">
        <f>SUM(J534,J541,J556,J556,J558,J559,J562)</f>
        <v>1514.41</v>
      </c>
      <c r="K566" s="4">
        <f>SUM(K534,K541,K556,K556,K558,K559,K562)</f>
        <v>2239.09</v>
      </c>
    </row>
    <row r="567" spans="2:13">
      <c r="F567" s="20" t="s">
        <v>4</v>
      </c>
      <c r="G567" s="63">
        <f>SUM(G533+G566)</f>
        <v>-521.56529999988061</v>
      </c>
      <c r="H567" s="4">
        <f>SUM(H533+H566)</f>
        <v>-2120.6800000000312</v>
      </c>
      <c r="I567" s="4">
        <f>SUM(I533+I566)</f>
        <v>-30998.020000000026</v>
      </c>
      <c r="J567" s="4">
        <f>SUM(J533+J566)</f>
        <v>29122.859999999968</v>
      </c>
      <c r="K567" s="4">
        <f>SUM(K533+K566)</f>
        <v>1635.1299999999551</v>
      </c>
    </row>
    <row r="568" spans="2:13">
      <c r="B568" s="18" t="s">
        <v>3</v>
      </c>
      <c r="C568" s="25"/>
      <c r="D568" s="25"/>
      <c r="E568" s="25"/>
      <c r="F568" s="25"/>
      <c r="G568" s="65">
        <v>0</v>
      </c>
      <c r="H568" s="6">
        <v>0</v>
      </c>
      <c r="I568" s="6">
        <v>0</v>
      </c>
      <c r="J568" s="6">
        <v>0</v>
      </c>
      <c r="K568" s="6">
        <v>0</v>
      </c>
    </row>
    <row r="569" spans="2:13">
      <c r="F569" s="20" t="s">
        <v>2</v>
      </c>
      <c r="G569" s="63">
        <f>SUM(G567+G568)</f>
        <v>-521.56529999988061</v>
      </c>
      <c r="H569" s="4">
        <f>SUM(H567+H568)</f>
        <v>-2120.6800000000312</v>
      </c>
      <c r="I569" s="4">
        <f>SUM(I567+I568)</f>
        <v>-30998.020000000026</v>
      </c>
      <c r="J569" s="4">
        <f>SUM(J567+J568)</f>
        <v>29122.859999999968</v>
      </c>
      <c r="K569" s="4">
        <v>1635.13</v>
      </c>
    </row>
    <row r="570" spans="2:13">
      <c r="G570" s="61"/>
      <c r="I570" s="1"/>
    </row>
    <row r="571" spans="2:13">
      <c r="F571" s="20" t="s">
        <v>1</v>
      </c>
      <c r="G571" s="61">
        <f>SUM(G6,G54,G99,G523,G534)</f>
        <v>-1343304</v>
      </c>
      <c r="H571" s="1">
        <f>SUM(H6,H54,H99,H523,H534)</f>
        <v>-1439407.62</v>
      </c>
      <c r="I571" s="1">
        <f>SUM(I6,I54,I99,I523,I534)</f>
        <v>-1337120.06</v>
      </c>
      <c r="J571" s="1">
        <f>SUM(J6,J54,J99,J523,J534)</f>
        <v>-1029881.68</v>
      </c>
      <c r="K571" s="1">
        <f>SUM(K6,K54,K99,K523,K534)</f>
        <v>-964273.00000000012</v>
      </c>
    </row>
    <row r="572" spans="2:13">
      <c r="F572" s="41" t="s">
        <v>0</v>
      </c>
      <c r="G572" s="64">
        <f>SUM(G58,G179,G320,G513,G541,G556,G558,G559,G562)</f>
        <v>1342782.4347000001</v>
      </c>
      <c r="H572" s="2">
        <f>SUM(H58,H179,H320,H513,H541,H556,H558,H559,H562)</f>
        <v>1437286.94</v>
      </c>
      <c r="I572" s="2">
        <f>SUM(I58,I179,I320,I513,I541,I556,I558,I559,I562)</f>
        <v>1306122.04</v>
      </c>
      <c r="J572" s="2">
        <f>SUM(J58,J179,J320,J513,J541,J556,J558,J559,J562)</f>
        <v>1059004.5399999998</v>
      </c>
      <c r="K572" s="2">
        <f>SUM(K58,K179,K320,K513,K541,K556,K558,K559,K562)</f>
        <v>965908.13</v>
      </c>
      <c r="L572" s="1"/>
      <c r="M572" s="1"/>
    </row>
    <row r="573" spans="2:13" ht="13.5" thickBot="1">
      <c r="G573" s="68">
        <f>SUM(G571:G572)</f>
        <v>-521.56529999990016</v>
      </c>
      <c r="H573" s="1">
        <f>SUM(H571:H572)</f>
        <v>-2120.6800000001676</v>
      </c>
      <c r="I573" s="1">
        <f>SUM(I571:I572)</f>
        <v>-30998.020000000019</v>
      </c>
      <c r="J573" s="1">
        <f>SUM(J571:J572)</f>
        <v>29122.859999999753</v>
      </c>
      <c r="K573" s="1">
        <f>SUM(K571:K572)</f>
        <v>1635.1299999998882</v>
      </c>
    </row>
    <row r="574" spans="2:13">
      <c r="I574" s="1"/>
    </row>
    <row r="575" spans="2:13">
      <c r="I575" s="1"/>
    </row>
  </sheetData>
  <autoFilter ref="F4:K569"/>
  <pageMargins left="0.75" right="0.75" top="1" bottom="1" header="0.5" footer="0.5"/>
  <pageSetup paperSize="9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cuentas anuales (Pé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2019-06-26T09:53:41Z</dcterms:created>
  <dcterms:modified xsi:type="dcterms:W3CDTF">2019-06-26T09:56:44Z</dcterms:modified>
</cp:coreProperties>
</file>